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2017 Lincoln" sheetId="1" r:id="rId1"/>
    <sheet name="2016 Kearney" sheetId="2" r:id="rId2"/>
    <sheet name="2015 LaVista-revised" sheetId="3" r:id="rId3"/>
    <sheet name="2015 LaVista" sheetId="4" r:id="rId4"/>
    <sheet name="2014 Lincoln-revised" sheetId="5" r:id="rId5"/>
    <sheet name="2014 Lincoln" sheetId="6" r:id="rId6"/>
    <sheet name="2013 Lincoln" sheetId="7" r:id="rId7"/>
    <sheet name="2012 Kearney" sheetId="8" r:id="rId8"/>
    <sheet name="2011 LaVista" sheetId="9" r:id="rId9"/>
    <sheet name="2010 Lincoln" sheetId="10" r:id="rId10"/>
    <sheet name="2009 Lincoln" sheetId="11" r:id="rId11"/>
    <sheet name="2008 Kearney 101st Rev 09-08" sheetId="12" r:id="rId12"/>
    <sheet name="2008 Food-Speakers" sheetId="13" r:id="rId13"/>
    <sheet name="2007 Lincoln 100th-Before B Bud" sheetId="14" r:id="rId14"/>
  </sheets>
  <definedNames>
    <definedName name="_xlnm.Print_Area" localSheetId="0">'2017 Lincoln'!$A$1:$S$86</definedName>
  </definedNames>
  <calcPr fullCalcOnLoad="1"/>
</workbook>
</file>

<file path=xl/comments1.xml><?xml version="1.0" encoding="utf-8"?>
<comments xmlns="http://schemas.openxmlformats.org/spreadsheetml/2006/main">
  <authors>
    <author>nrobeson</author>
  </authors>
  <commentList>
    <comment ref="H48" authorId="0">
      <text>
        <r>
          <rPr>
            <b/>
            <sz val="9"/>
            <rFont val="Tahoma"/>
            <family val="2"/>
          </rPr>
          <t>nrobeson:</t>
        </r>
        <r>
          <rPr>
            <sz val="9"/>
            <rFont val="Tahoma"/>
            <family val="2"/>
          </rPr>
          <t xml:space="preserve">
at $200</t>
        </r>
      </text>
    </comment>
    <comment ref="H49" authorId="0">
      <text>
        <r>
          <rPr>
            <b/>
            <sz val="9"/>
            <rFont val="Tahoma"/>
            <family val="2"/>
          </rPr>
          <t>nrobeson:</t>
        </r>
        <r>
          <rPr>
            <sz val="9"/>
            <rFont val="Tahoma"/>
            <family val="2"/>
          </rPr>
          <t xml:space="preserve">
at $100</t>
        </r>
      </text>
    </comment>
  </commentList>
</comments>
</file>

<file path=xl/comments2.xml><?xml version="1.0" encoding="utf-8"?>
<comments xmlns="http://schemas.openxmlformats.org/spreadsheetml/2006/main">
  <authors>
    <author>nrobeson</author>
  </authors>
  <commentList>
    <comment ref="H48" authorId="0">
      <text>
        <r>
          <rPr>
            <b/>
            <sz val="9"/>
            <rFont val="Tahoma"/>
            <family val="2"/>
          </rPr>
          <t>nrobeson:</t>
        </r>
        <r>
          <rPr>
            <sz val="9"/>
            <rFont val="Tahoma"/>
            <family val="2"/>
          </rPr>
          <t xml:space="preserve">
at $200</t>
        </r>
      </text>
    </comment>
    <comment ref="H49" authorId="0">
      <text>
        <r>
          <rPr>
            <b/>
            <sz val="9"/>
            <rFont val="Tahoma"/>
            <family val="2"/>
          </rPr>
          <t>nrobeson:</t>
        </r>
        <r>
          <rPr>
            <sz val="9"/>
            <rFont val="Tahoma"/>
            <family val="2"/>
          </rPr>
          <t xml:space="preserve">
at $100</t>
        </r>
      </text>
    </comment>
  </commentList>
</comments>
</file>

<file path=xl/comments3.xml><?xml version="1.0" encoding="utf-8"?>
<comments xmlns="http://schemas.openxmlformats.org/spreadsheetml/2006/main">
  <authors>
    <author>nrobeson</author>
  </authors>
  <commentList>
    <comment ref="G45" authorId="0">
      <text>
        <r>
          <rPr>
            <b/>
            <sz val="9"/>
            <rFont val="Tahoma"/>
            <family val="2"/>
          </rPr>
          <t>nrobeson:</t>
        </r>
        <r>
          <rPr>
            <sz val="9"/>
            <rFont val="Tahoma"/>
            <family val="2"/>
          </rPr>
          <t xml:space="preserve">
at $200</t>
        </r>
      </text>
    </comment>
    <comment ref="G46" authorId="0">
      <text>
        <r>
          <rPr>
            <b/>
            <sz val="9"/>
            <rFont val="Tahoma"/>
            <family val="2"/>
          </rPr>
          <t>nrobeson:</t>
        </r>
        <r>
          <rPr>
            <sz val="9"/>
            <rFont val="Tahoma"/>
            <family val="2"/>
          </rPr>
          <t xml:space="preserve">
at $100</t>
        </r>
      </text>
    </comment>
  </commentList>
</comments>
</file>

<file path=xl/sharedStrings.xml><?xml version="1.0" encoding="utf-8"?>
<sst xmlns="http://schemas.openxmlformats.org/spreadsheetml/2006/main" count="1193" uniqueCount="258">
  <si>
    <t>Revenue</t>
  </si>
  <si>
    <t>Agent Registration</t>
  </si>
  <si>
    <t>Spouse Registration</t>
  </si>
  <si>
    <t>Company Registration</t>
  </si>
  <si>
    <t>Exhibitors</t>
  </si>
  <si>
    <t>Sponsors</t>
  </si>
  <si>
    <t>Expenses</t>
  </si>
  <si>
    <t xml:space="preserve">   VIP</t>
  </si>
  <si>
    <t xml:space="preserve">   Convention</t>
  </si>
  <si>
    <t xml:space="preserve">   Contributor</t>
  </si>
  <si>
    <t xml:space="preserve">   8'x10'</t>
  </si>
  <si>
    <t>Units</t>
  </si>
  <si>
    <t>Price</t>
  </si>
  <si>
    <t>Subtotal</t>
  </si>
  <si>
    <t>Speakers/Entertainment</t>
  </si>
  <si>
    <t xml:space="preserve">   Entertainment</t>
  </si>
  <si>
    <t xml:space="preserve">   Education</t>
  </si>
  <si>
    <t xml:space="preserve">   Miscellaneous</t>
  </si>
  <si>
    <t>Full Package</t>
  </si>
  <si>
    <t>Partial Registrations/Meals</t>
  </si>
  <si>
    <t>One Day Packages</t>
  </si>
  <si>
    <t>Industry Night</t>
  </si>
  <si>
    <t>Program Ads</t>
  </si>
  <si>
    <t>Full Page</t>
  </si>
  <si>
    <t>1/2 Page</t>
  </si>
  <si>
    <t>Total Full Packages</t>
  </si>
  <si>
    <t>Total Partial/Meals</t>
  </si>
  <si>
    <t>Total Exhibitor</t>
  </si>
  <si>
    <t>Total Sponsors</t>
  </si>
  <si>
    <t>Total Program Ads</t>
  </si>
  <si>
    <t>Total Speakers/Entertainment</t>
  </si>
  <si>
    <t>Total Exhibitor Expense</t>
  </si>
  <si>
    <t>Total Meals/Breaks Expense</t>
  </si>
  <si>
    <t>Total Printing/Postage Expense</t>
  </si>
  <si>
    <t>Total Decorations Expense</t>
  </si>
  <si>
    <t>TOTAL INCOME</t>
  </si>
  <si>
    <t>TOTAL EXPENSES</t>
  </si>
  <si>
    <t>NET INCOME</t>
  </si>
  <si>
    <t>Actual</t>
  </si>
  <si>
    <t xml:space="preserve">   Hosp Suite</t>
  </si>
  <si>
    <t>Professional Services</t>
  </si>
  <si>
    <t>Meal Packages/Elec Fees</t>
  </si>
  <si>
    <t>Total General Expense(AV,Badges,Signs)</t>
  </si>
  <si>
    <t>Total Misc Expense(Prizes,Gifts,Favors,Etc)</t>
  </si>
  <si>
    <t>Partner Allocation</t>
  </si>
  <si>
    <t>2007 Annual Convention Budget Projection - Lincoln</t>
  </si>
  <si>
    <t>Embassy AV</t>
  </si>
  <si>
    <t>2008 Annual Convention Budget Projection - Kearney</t>
  </si>
  <si>
    <t xml:space="preserve">   1st</t>
  </si>
  <si>
    <t xml:space="preserve">   2nd</t>
  </si>
  <si>
    <t xml:space="preserve">   3rd </t>
  </si>
  <si>
    <t xml:space="preserve">  Wed Only</t>
  </si>
  <si>
    <t xml:space="preserve">  Thurs Only</t>
  </si>
  <si>
    <t xml:space="preserve">  Fri Only</t>
  </si>
  <si>
    <t xml:space="preserve">  Members</t>
  </si>
  <si>
    <t xml:space="preserve">  Non-Members</t>
  </si>
  <si>
    <t xml:space="preserve">   Emerald</t>
  </si>
  <si>
    <t xml:space="preserve">   Sapphire</t>
  </si>
  <si>
    <t xml:space="preserve">   Ruby</t>
  </si>
  <si>
    <t>To Date</t>
  </si>
  <si>
    <t>RSA 07</t>
  </si>
  <si>
    <t>Hol Inn A/V</t>
  </si>
  <si>
    <t>Omaha</t>
  </si>
  <si>
    <t>Lincoln</t>
  </si>
  <si>
    <t>Embassy</t>
  </si>
  <si>
    <t>Incl Above</t>
  </si>
  <si>
    <t>Reg #'s</t>
  </si>
  <si>
    <t xml:space="preserve">  Sub-Total Sponsors/Ads</t>
  </si>
  <si>
    <t>100th Portfolios</t>
  </si>
  <si>
    <t>A/V Display</t>
  </si>
  <si>
    <t>4-Color Program</t>
  </si>
  <si>
    <t>Special Menu/Wine</t>
  </si>
  <si>
    <t>Updated 08/26/2007</t>
  </si>
  <si>
    <t>B Budget</t>
  </si>
  <si>
    <t>Adjustments</t>
  </si>
  <si>
    <t>Including</t>
  </si>
  <si>
    <t>Orig Proj</t>
  </si>
  <si>
    <t>Orig</t>
  </si>
  <si>
    <t>Meals</t>
  </si>
  <si>
    <t>IN - Reception</t>
  </si>
  <si>
    <t xml:space="preserve">  HD's-Long Island</t>
  </si>
  <si>
    <t>Price Per Person</t>
  </si>
  <si>
    <t>Including Tax/</t>
  </si>
  <si>
    <t>17% Gratuity</t>
  </si>
  <si>
    <t>Base Price</t>
  </si>
  <si>
    <t>Guarantee</t>
  </si>
  <si>
    <t>Total Per</t>
  </si>
  <si>
    <t>Meal</t>
  </si>
  <si>
    <t>Recognition Lunch</t>
  </si>
  <si>
    <t>Tues-10/21</t>
  </si>
  <si>
    <t>Wed-10/22</t>
  </si>
  <si>
    <t>Banquet</t>
  </si>
  <si>
    <t xml:space="preserve">  KC Strip</t>
  </si>
  <si>
    <t xml:space="preserve">  Drink Tickets</t>
  </si>
  <si>
    <t xml:space="preserve">  Pie/Dumpling</t>
  </si>
  <si>
    <t>GRAND TOTAL</t>
  </si>
  <si>
    <t>Thurs-10/23</t>
  </si>
  <si>
    <t>Box Lunch</t>
  </si>
  <si>
    <t>Breaks</t>
  </si>
  <si>
    <t>Exhibitor Set-Up</t>
  </si>
  <si>
    <t>Cont. Breakfast</t>
  </si>
  <si>
    <t xml:space="preserve">  Rolls/Muffins</t>
  </si>
  <si>
    <t xml:space="preserve">  Juice-Per Pitcher</t>
  </si>
  <si>
    <t xml:space="preserve">  Coffee-Per Gal.</t>
  </si>
  <si>
    <t xml:space="preserve">  Pop</t>
  </si>
  <si>
    <t xml:space="preserve">  Iced Tea/Lemonade</t>
  </si>
  <si>
    <t>AM Break</t>
  </si>
  <si>
    <t xml:space="preserve">  Coffee</t>
  </si>
  <si>
    <t xml:space="preserve">  Hot Tea-Per Pitcher</t>
  </si>
  <si>
    <t>PM Break</t>
  </si>
  <si>
    <t>Hosp Suite-10/22</t>
  </si>
  <si>
    <t xml:space="preserve">  Bartender-4 Hrs.</t>
  </si>
  <si>
    <t xml:space="preserve">  Liquor/Beer/Wine</t>
  </si>
  <si>
    <t>FOOD</t>
  </si>
  <si>
    <t>SPEAKERS/ENT</t>
  </si>
  <si>
    <t>CE</t>
  </si>
  <si>
    <t xml:space="preserve">  Wilson</t>
  </si>
  <si>
    <t>Honorarium</t>
  </si>
  <si>
    <t>Misc.</t>
  </si>
  <si>
    <t>Travel/Hotel</t>
  </si>
  <si>
    <t xml:space="preserve">  Koch-E&amp;O</t>
  </si>
  <si>
    <t>Budgeted</t>
  </si>
  <si>
    <t>Non-CE</t>
  </si>
  <si>
    <t xml:space="preserve">  RealTime Demo</t>
  </si>
  <si>
    <t xml:space="preserve">    Yates</t>
  </si>
  <si>
    <t xml:space="preserve">    AMS Reps-2</t>
  </si>
  <si>
    <t xml:space="preserve">  Marketing/TC</t>
  </si>
  <si>
    <t xml:space="preserve">  Koch-Mgt/Sales</t>
  </si>
  <si>
    <t>Sub-Total</t>
  </si>
  <si>
    <t>Entertainment</t>
  </si>
  <si>
    <t>SwissRe Spons</t>
  </si>
  <si>
    <t xml:space="preserve">  Dale Earnhardt</t>
  </si>
  <si>
    <t xml:space="preserve">  A/V-Movie</t>
  </si>
  <si>
    <t>Misc</t>
  </si>
  <si>
    <t>2009 Annual Convention Budget Projection - Lincoln</t>
  </si>
  <si>
    <t>Updated 09/23/08</t>
  </si>
  <si>
    <t>Updated 08/24/09</t>
  </si>
  <si>
    <t>Budget Projection</t>
  </si>
  <si>
    <t>Shortfall</t>
  </si>
  <si>
    <t>2010 Budget Projection</t>
  </si>
  <si>
    <t>2010 Annual Convention Budget Projection - Lincoln</t>
  </si>
  <si>
    <t>Updated 10/06/09</t>
  </si>
  <si>
    <t>Projection</t>
  </si>
  <si>
    <t>2009 Price</t>
  </si>
  <si>
    <t xml:space="preserve">  Thurs CE/Fri Only</t>
  </si>
  <si>
    <t>Single Tickets/Misc</t>
  </si>
  <si>
    <t>Industry Night Only</t>
  </si>
  <si>
    <t>2011 Annual Convention Budget Projection - LaVista</t>
  </si>
  <si>
    <t xml:space="preserve">   Thursday Table/Party </t>
  </si>
  <si>
    <t>2011 Budget Projection</t>
  </si>
  <si>
    <t>Incl Tailgate AV</t>
  </si>
  <si>
    <t>Incl Tailgate Food</t>
  </si>
  <si>
    <t>Difference</t>
  </si>
  <si>
    <t>Updated 08/18/10</t>
  </si>
  <si>
    <t>2012 Annual Convention Budget Projection - Kearney</t>
  </si>
  <si>
    <t>Updated 08/22/11</t>
  </si>
  <si>
    <t>Kearney</t>
  </si>
  <si>
    <t>Incl</t>
  </si>
  <si>
    <t>2011 Prices</t>
  </si>
  <si>
    <t xml:space="preserve">  Thurs CE</t>
  </si>
  <si>
    <t>Golf Profit/Loss</t>
  </si>
  <si>
    <t>2012 Budget Projection</t>
  </si>
  <si>
    <t>Total Exhibitor Set-up Expense</t>
  </si>
  <si>
    <t>Exhibitor Pipe and Drape</t>
  </si>
  <si>
    <t>Facility Fee</t>
  </si>
  <si>
    <t>2012 Budget Expense Projection</t>
  </si>
  <si>
    <t>2011 Budget Expense Projection</t>
  </si>
  <si>
    <t>2012 Budget Income Projection</t>
  </si>
  <si>
    <t>2011 Budget Income Projection</t>
  </si>
  <si>
    <t>2012 Income Difference</t>
  </si>
  <si>
    <t>Fri only</t>
  </si>
  <si>
    <t>2013 Annual Convention Budget Projection - Lincoln</t>
  </si>
  <si>
    <t>LaVista</t>
  </si>
  <si>
    <t>incl</t>
  </si>
  <si>
    <t xml:space="preserve">LaVista </t>
  </si>
  <si>
    <t>2013 Budget Projection</t>
  </si>
  <si>
    <t>2013 Budget Expense Projection</t>
  </si>
  <si>
    <t>2013 Budget Income Projection</t>
  </si>
  <si>
    <t>2013 Income Difference</t>
  </si>
  <si>
    <t>2014 Annual Convention Budget Projection - Lincoln</t>
  </si>
  <si>
    <t>Sub-Total Agent Registrations</t>
  </si>
  <si>
    <t>Sub-Total One Day Packages</t>
  </si>
  <si>
    <t xml:space="preserve">  Complimentary  - partners or others</t>
  </si>
  <si>
    <t>2014 Budget Projection</t>
  </si>
  <si>
    <t>2014 Budget Expense Projection</t>
  </si>
  <si>
    <t>2014 Budget Income Projection</t>
  </si>
  <si>
    <t>2014 Income Difference</t>
  </si>
  <si>
    <t xml:space="preserve">  Fri only</t>
  </si>
  <si>
    <t>Single Tickets/Misc (meals)</t>
  </si>
  <si>
    <t>2014 Orig Budget Proj</t>
  </si>
  <si>
    <t>Updated 09/15/13</t>
  </si>
  <si>
    <t>2013 Budget Income Projection-Rev</t>
  </si>
  <si>
    <t>Updated 08/25/12</t>
  </si>
  <si>
    <t>Sponsors    Diamond</t>
  </si>
  <si>
    <t>1st Day</t>
  </si>
  <si>
    <t>2nd Day</t>
  </si>
  <si>
    <t>3rd Day</t>
  </si>
  <si>
    <t>3 days</t>
  </si>
  <si>
    <t>2 days</t>
  </si>
  <si>
    <t>1 day</t>
  </si>
  <si>
    <t xml:space="preserve">User group </t>
  </si>
  <si>
    <t xml:space="preserve">  Silver Partners with 25% discount</t>
  </si>
  <si>
    <t xml:space="preserve">  Bronze Partners with 15% discount</t>
  </si>
  <si>
    <t>total</t>
  </si>
  <si>
    <t>2015 Budget Projection</t>
  </si>
  <si>
    <t>2015 Budget Expense Projection</t>
  </si>
  <si>
    <t>2015 Budget Income Projection</t>
  </si>
  <si>
    <t>2015 Income Difference</t>
  </si>
  <si>
    <t>2014 Budget Income Projection-Rev</t>
  </si>
  <si>
    <t>Total Packages</t>
  </si>
  <si>
    <t>2015 Annual Convention Budget Projection - LaVista</t>
  </si>
  <si>
    <t>3 Days</t>
  </si>
  <si>
    <t>2 Days</t>
  </si>
  <si>
    <t>1 Day</t>
  </si>
  <si>
    <t>Industry Night/Lunches</t>
  </si>
  <si>
    <t>Thurs Dinner</t>
  </si>
  <si>
    <t>Updated 8/7/14</t>
  </si>
  <si>
    <t xml:space="preserve">  User Group/1 day w/ discount</t>
  </si>
  <si>
    <t xml:space="preserve">  Discounted partners - Silver &amp; Bronze</t>
  </si>
  <si>
    <t>reg #'s</t>
  </si>
  <si>
    <t>Wed only</t>
  </si>
  <si>
    <t xml:space="preserve">  Thurs only</t>
  </si>
  <si>
    <t>Updated 7/30/15</t>
  </si>
  <si>
    <t>7x4.5 horizontal</t>
  </si>
  <si>
    <t>3.5x4.5 vertical</t>
  </si>
  <si>
    <t>3.5x2.25 horizontal</t>
  </si>
  <si>
    <t>Convention App</t>
  </si>
  <si>
    <t>2 days with bonus E&amp;O</t>
  </si>
  <si>
    <t xml:space="preserve">  Tues only</t>
  </si>
  <si>
    <t>2016 Annual Convention Budget Projection -Kearney</t>
  </si>
  <si>
    <t>1st Full</t>
  </si>
  <si>
    <t>2nd Full</t>
  </si>
  <si>
    <t>3rd Full</t>
  </si>
  <si>
    <t>2016 Budget Projection</t>
  </si>
  <si>
    <t>2016 Budget Expense Projection</t>
  </si>
  <si>
    <t>2016 Budget Income Projection</t>
  </si>
  <si>
    <t>2015 Budget Income Projection-Rev</t>
  </si>
  <si>
    <t>2016 Income Difference</t>
  </si>
  <si>
    <t>Sponsors    Diamond (NASC)</t>
  </si>
  <si>
    <t>Updated 8/21/15, 10/12/15 Board Approved</t>
  </si>
  <si>
    <t>Two Day registration</t>
  </si>
  <si>
    <t>Sub-Total One/Two Day Packages</t>
  </si>
  <si>
    <t xml:space="preserve">1/2 day regs </t>
  </si>
  <si>
    <t xml:space="preserve">  Wed Only - day 1</t>
  </si>
  <si>
    <t xml:space="preserve">  Thurs Only - day 2</t>
  </si>
  <si>
    <t xml:space="preserve">  Fri Only - day 3</t>
  </si>
  <si>
    <t>User group /spouse</t>
  </si>
  <si>
    <t>Total Attendees</t>
  </si>
  <si>
    <t>2017 Annual Convention Budget Projection -Lincoln</t>
  </si>
  <si>
    <t>Updated 8/17/16</t>
  </si>
  <si>
    <t>2017 Budget Projection</t>
  </si>
  <si>
    <t>2017 Budget Expense Projection</t>
  </si>
  <si>
    <t>2017 Budget Income Projection</t>
  </si>
  <si>
    <t>2017 Income Difference</t>
  </si>
  <si>
    <t>YA Full</t>
  </si>
  <si>
    <t>Approved By Board 10/24/16</t>
  </si>
  <si>
    <t xml:space="preserve">YA Full-2016 </t>
  </si>
  <si>
    <t>YA Full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</si>
</sst>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5" borderId="0" xfId="0" applyFont="1" applyFill="1" applyAlignment="1">
      <alignment/>
    </xf>
    <xf numFmtId="44" fontId="2" fillId="0" borderId="0" xfId="44" applyFont="1" applyAlignment="1">
      <alignment/>
    </xf>
    <xf numFmtId="0" fontId="2" fillId="33" borderId="0" xfId="0" applyFont="1" applyFill="1" applyAlignment="1">
      <alignment/>
    </xf>
    <xf numFmtId="44" fontId="2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44" fontId="2" fillId="37" borderId="0" xfId="0" applyNumberFormat="1" applyFont="1" applyFill="1" applyAlignment="1">
      <alignment/>
    </xf>
    <xf numFmtId="44" fontId="2" fillId="36" borderId="0" xfId="0" applyNumberFormat="1" applyFont="1" applyFill="1" applyAlignment="1">
      <alignment/>
    </xf>
    <xf numFmtId="44" fontId="0" fillId="36" borderId="0" xfId="0" applyNumberFormat="1" applyFill="1" applyAlignment="1">
      <alignment/>
    </xf>
    <xf numFmtId="44" fontId="0" fillId="37" borderId="0" xfId="44" applyFont="1" applyFill="1" applyAlignment="1">
      <alignment/>
    </xf>
    <xf numFmtId="0" fontId="0" fillId="38" borderId="0" xfId="0" applyFill="1" applyAlignment="1">
      <alignment/>
    </xf>
    <xf numFmtId="0" fontId="1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7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12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right"/>
    </xf>
    <xf numFmtId="0" fontId="0" fillId="37" borderId="0" xfId="0" applyFill="1" applyAlignment="1">
      <alignment/>
    </xf>
    <xf numFmtId="0" fontId="0" fillId="35" borderId="0" xfId="0" applyFill="1" applyAlignment="1">
      <alignment/>
    </xf>
    <xf numFmtId="0" fontId="7" fillId="9" borderId="0" xfId="0" applyFont="1" applyFill="1" applyAlignment="1">
      <alignment/>
    </xf>
    <xf numFmtId="0" fontId="11" fillId="9" borderId="0" xfId="0" applyFont="1" applyFill="1" applyAlignment="1">
      <alignment/>
    </xf>
    <xf numFmtId="0" fontId="12" fillId="9" borderId="0" xfId="0" applyFont="1" applyFill="1" applyAlignment="1">
      <alignment/>
    </xf>
    <xf numFmtId="0" fontId="9" fillId="9" borderId="0" xfId="0" applyFont="1" applyFill="1" applyAlignment="1">
      <alignment/>
    </xf>
    <xf numFmtId="0" fontId="2" fillId="9" borderId="0" xfId="0" applyFont="1" applyFill="1" applyAlignment="1">
      <alignment horizontal="right"/>
    </xf>
    <xf numFmtId="0" fontId="0" fillId="9" borderId="0" xfId="0" applyFill="1" applyAlignment="1">
      <alignment/>
    </xf>
    <xf numFmtId="0" fontId="2" fillId="9" borderId="0" xfId="0" applyFont="1" applyFill="1" applyAlignment="1">
      <alignment/>
    </xf>
    <xf numFmtId="0" fontId="2" fillId="1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56" fillId="0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57" fillId="34" borderId="0" xfId="0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7" fillId="40" borderId="0" xfId="0" applyFont="1" applyFill="1" applyAlignment="1">
      <alignment/>
    </xf>
    <xf numFmtId="0" fontId="11" fillId="40" borderId="0" xfId="0" applyFont="1" applyFill="1" applyAlignment="1">
      <alignment/>
    </xf>
    <xf numFmtId="0" fontId="9" fillId="0" borderId="0" xfId="0" applyFont="1" applyFill="1" applyAlignment="1">
      <alignment/>
    </xf>
    <xf numFmtId="0" fontId="56" fillId="0" borderId="0" xfId="0" applyFont="1" applyAlignment="1">
      <alignment horizontal="right"/>
    </xf>
    <xf numFmtId="0" fontId="12" fillId="41" borderId="0" xfId="0" applyFont="1" applyFill="1" applyAlignment="1">
      <alignment/>
    </xf>
    <xf numFmtId="0" fontId="0" fillId="35" borderId="0" xfId="0" applyFont="1" applyFill="1" applyAlignment="1">
      <alignment/>
    </xf>
    <xf numFmtId="44" fontId="7" fillId="0" borderId="0" xfId="44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4" fontId="7" fillId="0" borderId="10" xfId="46" applyFont="1" applyBorder="1" applyAlignment="1">
      <alignment/>
    </xf>
    <xf numFmtId="0" fontId="11" fillId="0" borderId="10" xfId="0" applyFont="1" applyBorder="1" applyAlignment="1">
      <alignment/>
    </xf>
    <xf numFmtId="44" fontId="0" fillId="0" borderId="10" xfId="46" applyFont="1" applyBorder="1" applyAlignment="1">
      <alignment/>
    </xf>
    <xf numFmtId="44" fontId="11" fillId="0" borderId="10" xfId="46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44" fontId="2" fillId="0" borderId="10" xfId="46" applyFont="1" applyBorder="1" applyAlignment="1">
      <alignment/>
    </xf>
    <xf numFmtId="0" fontId="4" fillId="0" borderId="10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6" borderId="10" xfId="0" applyFill="1" applyBorder="1" applyAlignment="1">
      <alignment/>
    </xf>
    <xf numFmtId="44" fontId="0" fillId="0" borderId="10" xfId="46" applyFont="1" applyFill="1" applyBorder="1" applyAlignment="1">
      <alignment/>
    </xf>
    <xf numFmtId="0" fontId="55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44" fontId="11" fillId="0" borderId="10" xfId="46" applyFont="1" applyFill="1" applyBorder="1" applyAlignment="1">
      <alignment/>
    </xf>
    <xf numFmtId="0" fontId="0" fillId="41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44" fontId="0" fillId="33" borderId="10" xfId="46" applyFont="1" applyFill="1" applyBorder="1" applyAlignment="1">
      <alignment/>
    </xf>
    <xf numFmtId="0" fontId="56" fillId="0" borderId="10" xfId="0" applyFont="1" applyBorder="1" applyAlignment="1">
      <alignment/>
    </xf>
    <xf numFmtId="44" fontId="55" fillId="0" borderId="10" xfId="46" applyFont="1" applyFill="1" applyBorder="1" applyAlignment="1">
      <alignment/>
    </xf>
    <xf numFmtId="44" fontId="12" fillId="0" borderId="10" xfId="46" applyFont="1" applyBorder="1" applyAlignment="1">
      <alignment/>
    </xf>
    <xf numFmtId="44" fontId="55" fillId="0" borderId="10" xfId="46" applyFont="1" applyBorder="1" applyAlignment="1">
      <alignment/>
    </xf>
    <xf numFmtId="0" fontId="56" fillId="0" borderId="10" xfId="0" applyFont="1" applyFill="1" applyBorder="1" applyAlignment="1">
      <alignment horizontal="right"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44" fontId="7" fillId="0" borderId="10" xfId="46" applyFont="1" applyFill="1" applyBorder="1" applyAlignment="1">
      <alignment/>
    </xf>
    <xf numFmtId="0" fontId="2" fillId="0" borderId="10" xfId="0" applyFont="1" applyBorder="1" applyAlignment="1">
      <alignment horizontal="left"/>
    </xf>
    <xf numFmtId="44" fontId="2" fillId="0" borderId="10" xfId="46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right"/>
    </xf>
    <xf numFmtId="44" fontId="2" fillId="37" borderId="10" xfId="44" applyFont="1" applyFill="1" applyBorder="1" applyAlignment="1">
      <alignment/>
    </xf>
    <xf numFmtId="44" fontId="2" fillId="39" borderId="10" xfId="46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4" fontId="2" fillId="35" borderId="10" xfId="46" applyFont="1" applyFill="1" applyBorder="1" applyAlignment="1">
      <alignment/>
    </xf>
    <xf numFmtId="44" fontId="12" fillId="0" borderId="10" xfId="46" applyFont="1" applyFill="1" applyBorder="1" applyAlignment="1">
      <alignment/>
    </xf>
    <xf numFmtId="0" fontId="0" fillId="4" borderId="10" xfId="0" applyFill="1" applyBorder="1" applyAlignment="1">
      <alignment/>
    </xf>
    <xf numFmtId="0" fontId="56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59" fillId="4" borderId="10" xfId="0" applyFont="1" applyFill="1" applyBorder="1" applyAlignment="1">
      <alignment/>
    </xf>
    <xf numFmtId="0" fontId="6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55" fillId="4" borderId="10" xfId="0" applyFont="1" applyFill="1" applyBorder="1" applyAlignment="1">
      <alignment horizontal="right"/>
    </xf>
    <xf numFmtId="0" fontId="55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12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0" fontId="11" fillId="4" borderId="10" xfId="0" applyFont="1" applyFill="1" applyBorder="1" applyAlignment="1">
      <alignment/>
    </xf>
    <xf numFmtId="0" fontId="56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4" borderId="10" xfId="0" applyFont="1" applyFill="1" applyBorder="1" applyAlignment="1">
      <alignment horizontal="center"/>
    </xf>
    <xf numFmtId="44" fontId="2" fillId="4" borderId="10" xfId="46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44" fontId="56" fillId="0" borderId="11" xfId="46" applyFont="1" applyBorder="1" applyAlignment="1">
      <alignment/>
    </xf>
    <xf numFmtId="0" fontId="0" fillId="0" borderId="12" xfId="0" applyBorder="1" applyAlignment="1">
      <alignment/>
    </xf>
    <xf numFmtId="44" fontId="0" fillId="0" borderId="12" xfId="46" applyFont="1" applyBorder="1" applyAlignment="1">
      <alignment/>
    </xf>
    <xf numFmtId="44" fontId="11" fillId="0" borderId="11" xfId="46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7" fillId="0" borderId="11" xfId="0" applyFont="1" applyFill="1" applyBorder="1" applyAlignment="1">
      <alignment/>
    </xf>
    <xf numFmtId="44" fontId="11" fillId="0" borderId="11" xfId="46" applyFont="1" applyFill="1" applyBorder="1" applyAlignment="1">
      <alignment/>
    </xf>
    <xf numFmtId="44" fontId="7" fillId="0" borderId="12" xfId="46" applyFont="1" applyBorder="1" applyAlignment="1">
      <alignment/>
    </xf>
    <xf numFmtId="44" fontId="0" fillId="0" borderId="10" xfId="44" applyFont="1" applyBorder="1" applyAlignment="1">
      <alignment/>
    </xf>
    <xf numFmtId="0" fontId="56" fillId="0" borderId="11" xfId="0" applyFont="1" applyBorder="1" applyAlignment="1">
      <alignment/>
    </xf>
    <xf numFmtId="44" fontId="0" fillId="33" borderId="12" xfId="46" applyFont="1" applyFill="1" applyBorder="1" applyAlignment="1">
      <alignment/>
    </xf>
    <xf numFmtId="44" fontId="58" fillId="0" borderId="10" xfId="46" applyFont="1" applyFill="1" applyBorder="1" applyAlignment="1">
      <alignment/>
    </xf>
    <xf numFmtId="44" fontId="58" fillId="0" borderId="11" xfId="46" applyFont="1" applyBorder="1" applyAlignment="1">
      <alignment/>
    </xf>
    <xf numFmtId="0" fontId="12" fillId="0" borderId="12" xfId="0" applyFont="1" applyFill="1" applyBorder="1" applyAlignment="1">
      <alignment/>
    </xf>
    <xf numFmtId="44" fontId="12" fillId="0" borderId="12" xfId="46" applyFont="1" applyBorder="1" applyAlignment="1">
      <alignment/>
    </xf>
    <xf numFmtId="44" fontId="2" fillId="42" borderId="10" xfId="46" applyFont="1" applyFill="1" applyBorder="1" applyAlignment="1">
      <alignment/>
    </xf>
    <xf numFmtId="44" fontId="0" fillId="0" borderId="12" xfId="44" applyFont="1" applyFill="1" applyBorder="1" applyAlignment="1">
      <alignment/>
    </xf>
    <xf numFmtId="44" fontId="59" fillId="0" borderId="10" xfId="44" applyFont="1" applyBorder="1" applyAlignment="1">
      <alignment/>
    </xf>
    <xf numFmtId="0" fontId="59" fillId="0" borderId="10" xfId="0" applyFont="1" applyBorder="1" applyAlignment="1">
      <alignment horizontal="left"/>
    </xf>
    <xf numFmtId="44" fontId="59" fillId="11" borderId="10" xfId="0" applyNumberFormat="1" applyFont="1" applyFill="1" applyBorder="1" applyAlignment="1">
      <alignment/>
    </xf>
    <xf numFmtId="0" fontId="61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/>
    </xf>
    <xf numFmtId="44" fontId="0" fillId="0" borderId="10" xfId="0" applyNumberFormat="1" applyBorder="1" applyAlignment="1">
      <alignment/>
    </xf>
    <xf numFmtId="0" fontId="0" fillId="4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44" fontId="56" fillId="0" borderId="10" xfId="44" applyFont="1" applyBorder="1" applyAlignment="1">
      <alignment/>
    </xf>
    <xf numFmtId="0" fontId="62" fillId="4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2" fillId="9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right"/>
    </xf>
    <xf numFmtId="0" fontId="7" fillId="9" borderId="10" xfId="0" applyFont="1" applyFill="1" applyBorder="1" applyAlignment="1">
      <alignment/>
    </xf>
    <xf numFmtId="0" fontId="62" fillId="9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44" fontId="11" fillId="9" borderId="10" xfId="46" applyFont="1" applyFill="1" applyBorder="1" applyAlignment="1">
      <alignment/>
    </xf>
    <xf numFmtId="0" fontId="12" fillId="9" borderId="10" xfId="46" applyNumberFormat="1" applyFont="1" applyFill="1" applyBorder="1" applyAlignment="1">
      <alignment/>
    </xf>
    <xf numFmtId="44" fontId="55" fillId="9" borderId="10" xfId="46" applyFont="1" applyFill="1" applyBorder="1" applyAlignment="1">
      <alignment/>
    </xf>
    <xf numFmtId="0" fontId="55" fillId="9" borderId="10" xfId="46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13" borderId="10" xfId="0" applyFill="1" applyBorder="1" applyAlignment="1">
      <alignment/>
    </xf>
    <xf numFmtId="44" fontId="11" fillId="4" borderId="10" xfId="46" applyFont="1" applyFill="1" applyBorder="1" applyAlignment="1">
      <alignment/>
    </xf>
    <xf numFmtId="0" fontId="12" fillId="4" borderId="10" xfId="46" applyNumberFormat="1" applyFont="1" applyFill="1" applyBorder="1" applyAlignment="1">
      <alignment/>
    </xf>
    <xf numFmtId="44" fontId="55" fillId="4" borderId="10" xfId="46" applyFont="1" applyFill="1" applyBorder="1" applyAlignment="1">
      <alignment/>
    </xf>
    <xf numFmtId="0" fontId="55" fillId="4" borderId="10" xfId="46" applyNumberFormat="1" applyFont="1" applyFill="1" applyBorder="1" applyAlignment="1">
      <alignment/>
    </xf>
    <xf numFmtId="0" fontId="3" fillId="13" borderId="10" xfId="0" applyFont="1" applyFill="1" applyBorder="1" applyAlignment="1">
      <alignment horizontal="right"/>
    </xf>
    <xf numFmtId="0" fontId="2" fillId="13" borderId="1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44" fontId="59" fillId="4" borderId="10" xfId="0" applyNumberFormat="1" applyFont="1" applyFill="1" applyBorder="1" applyAlignment="1">
      <alignment/>
    </xf>
    <xf numFmtId="44" fontId="0" fillId="41" borderId="10" xfId="46" applyFont="1" applyFill="1" applyBorder="1" applyAlignment="1">
      <alignment/>
    </xf>
    <xf numFmtId="0" fontId="0" fillId="0" borderId="13" xfId="0" applyBorder="1" applyAlignment="1">
      <alignment/>
    </xf>
    <xf numFmtId="44" fontId="0" fillId="0" borderId="13" xfId="46" applyFont="1" applyBorder="1" applyAlignment="1">
      <alignment/>
    </xf>
    <xf numFmtId="0" fontId="7" fillId="41" borderId="10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56" fillId="13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56" fillId="0" borderId="10" xfId="0" applyNumberFormat="1" applyFont="1" applyBorder="1" applyAlignment="1">
      <alignment/>
    </xf>
    <xf numFmtId="0" fontId="0" fillId="12" borderId="10" xfId="0" applyFont="1" applyFill="1" applyBorder="1" applyAlignment="1">
      <alignment/>
    </xf>
    <xf numFmtId="44" fontId="0" fillId="12" borderId="10" xfId="46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8.8515625" defaultRowHeight="12.75"/>
  <cols>
    <col min="1" max="1" width="44.7109375" style="100" customWidth="1"/>
    <col min="2" max="2" width="9.00390625" style="100" bestFit="1" customWidth="1"/>
    <col min="3" max="3" width="17.00390625" style="100" customWidth="1"/>
    <col min="4" max="4" width="15.421875" style="100" customWidth="1"/>
    <col min="5" max="5" width="14.7109375" style="100" customWidth="1"/>
    <col min="6" max="6" width="9.57421875" style="213" bestFit="1" customWidth="1"/>
    <col min="7" max="7" width="9.57421875" style="144" bestFit="1" customWidth="1"/>
    <col min="8" max="8" width="9.28125" style="144" bestFit="1" customWidth="1"/>
    <col min="9" max="9" width="9.00390625" style="144" bestFit="1" customWidth="1"/>
    <col min="10" max="10" width="8.8515625" style="144" customWidth="1"/>
    <col min="11" max="12" width="9.00390625" style="144" bestFit="1" customWidth="1"/>
    <col min="13" max="13" width="9.00390625" style="144" customWidth="1"/>
    <col min="14" max="14" width="10.28125" style="144" customWidth="1"/>
    <col min="15" max="15" width="7.8515625" style="144" customWidth="1"/>
    <col min="16" max="16" width="9.28125" style="144" bestFit="1" customWidth="1"/>
    <col min="17" max="17" width="9.57421875" style="144" bestFit="1" customWidth="1"/>
    <col min="18" max="18" width="8.28125" style="144" bestFit="1" customWidth="1"/>
    <col min="19" max="16384" width="8.8515625" style="100" customWidth="1"/>
  </cols>
  <sheetData>
    <row r="1" spans="1:19" ht="12.75">
      <c r="A1" s="99" t="s">
        <v>248</v>
      </c>
      <c r="S1" s="144"/>
    </row>
    <row r="2" spans="1:19" ht="12.75">
      <c r="A2" s="101" t="s">
        <v>249</v>
      </c>
      <c r="F2" s="219" t="s">
        <v>156</v>
      </c>
      <c r="G2" s="154" t="s">
        <v>172</v>
      </c>
      <c r="H2" s="154" t="s">
        <v>63</v>
      </c>
      <c r="I2" s="165" t="s">
        <v>63</v>
      </c>
      <c r="J2" s="165" t="s">
        <v>156</v>
      </c>
      <c r="K2" s="165" t="s">
        <v>172</v>
      </c>
      <c r="L2" s="165" t="s">
        <v>63</v>
      </c>
      <c r="M2" s="165" t="s">
        <v>63</v>
      </c>
      <c r="N2" s="165" t="s">
        <v>156</v>
      </c>
      <c r="S2" s="144"/>
    </row>
    <row r="3" spans="1:19" ht="12.75">
      <c r="A3" s="99" t="s">
        <v>255</v>
      </c>
      <c r="F3" s="220">
        <v>2016</v>
      </c>
      <c r="G3" s="157">
        <v>2015</v>
      </c>
      <c r="H3" s="157">
        <v>2014</v>
      </c>
      <c r="I3" s="157">
        <v>2013</v>
      </c>
      <c r="J3" s="157">
        <v>2012</v>
      </c>
      <c r="K3" s="157">
        <v>2011</v>
      </c>
      <c r="L3" s="157">
        <v>2010</v>
      </c>
      <c r="M3" s="157">
        <v>2009</v>
      </c>
      <c r="N3" s="157">
        <v>2008</v>
      </c>
      <c r="O3" s="151" t="s">
        <v>156</v>
      </c>
      <c r="P3" s="151" t="s">
        <v>63</v>
      </c>
      <c r="Q3" s="162" t="s">
        <v>172</v>
      </c>
      <c r="R3" s="162" t="s">
        <v>156</v>
      </c>
      <c r="S3" s="151" t="s">
        <v>63</v>
      </c>
    </row>
    <row r="4" spans="1:19" ht="12.75">
      <c r="A4" s="103" t="s">
        <v>0</v>
      </c>
      <c r="B4" s="103" t="s">
        <v>11</v>
      </c>
      <c r="C4" s="103" t="s">
        <v>12</v>
      </c>
      <c r="D4" s="103" t="s">
        <v>13</v>
      </c>
      <c r="F4" s="218" t="s">
        <v>66</v>
      </c>
      <c r="G4" s="150" t="s">
        <v>66</v>
      </c>
      <c r="H4" s="150" t="s">
        <v>66</v>
      </c>
      <c r="I4" s="150" t="s">
        <v>66</v>
      </c>
      <c r="J4" s="150" t="s">
        <v>66</v>
      </c>
      <c r="K4" s="150" t="s">
        <v>66</v>
      </c>
      <c r="L4" s="150" t="s">
        <v>66</v>
      </c>
      <c r="M4" s="150" t="s">
        <v>66</v>
      </c>
      <c r="N4" s="150" t="s">
        <v>66</v>
      </c>
      <c r="O4" s="149">
        <v>2008</v>
      </c>
      <c r="P4" s="149">
        <v>2010</v>
      </c>
      <c r="Q4" s="149">
        <v>2011</v>
      </c>
      <c r="R4" s="148">
        <v>2012</v>
      </c>
      <c r="S4" s="148">
        <v>2013</v>
      </c>
    </row>
    <row r="5" spans="1:19" ht="12.75">
      <c r="A5" s="221" t="s">
        <v>18</v>
      </c>
      <c r="B5" s="103"/>
      <c r="C5" s="103"/>
      <c r="D5" s="103"/>
      <c r="S5" s="144"/>
    </row>
    <row r="6" spans="1:19" ht="12.75">
      <c r="A6" s="234" t="s">
        <v>230</v>
      </c>
      <c r="B6" s="107">
        <v>70</v>
      </c>
      <c r="C6" s="235">
        <v>175</v>
      </c>
      <c r="D6" s="109">
        <f>B6*C6</f>
        <v>12250</v>
      </c>
      <c r="E6" s="193"/>
      <c r="F6" s="213">
        <v>51</v>
      </c>
      <c r="G6" s="144">
        <v>40</v>
      </c>
      <c r="H6" s="144">
        <v>51</v>
      </c>
      <c r="I6" s="144">
        <v>60</v>
      </c>
      <c r="J6" s="144">
        <v>74</v>
      </c>
      <c r="K6" s="144">
        <v>69</v>
      </c>
      <c r="L6" s="144">
        <v>73</v>
      </c>
      <c r="M6" s="144">
        <v>67</v>
      </c>
      <c r="N6" s="144">
        <v>84</v>
      </c>
      <c r="S6" s="144"/>
    </row>
    <row r="7" spans="1:19" ht="12.75">
      <c r="A7" s="234" t="s">
        <v>231</v>
      </c>
      <c r="B7" s="107">
        <v>35</v>
      </c>
      <c r="C7" s="235">
        <v>150</v>
      </c>
      <c r="D7" s="109">
        <f>B7*C7</f>
        <v>5250</v>
      </c>
      <c r="F7" s="213">
        <v>23</v>
      </c>
      <c r="I7" s="144">
        <v>30</v>
      </c>
      <c r="J7" s="144">
        <v>33</v>
      </c>
      <c r="K7" s="144">
        <v>32</v>
      </c>
      <c r="L7" s="144">
        <v>29</v>
      </c>
      <c r="M7" s="144">
        <v>20</v>
      </c>
      <c r="N7" s="144">
        <v>32</v>
      </c>
      <c r="S7" s="144"/>
    </row>
    <row r="8" spans="1:19" ht="12.75">
      <c r="A8" s="234" t="s">
        <v>232</v>
      </c>
      <c r="B8" s="107">
        <v>50</v>
      </c>
      <c r="C8" s="235">
        <v>125</v>
      </c>
      <c r="D8" s="109">
        <f>B8*C8</f>
        <v>6250</v>
      </c>
      <c r="F8" s="213">
        <v>12</v>
      </c>
      <c r="I8" s="144">
        <v>19</v>
      </c>
      <c r="J8" s="144">
        <v>40</v>
      </c>
      <c r="K8" s="144">
        <v>51</v>
      </c>
      <c r="L8" s="144">
        <v>31</v>
      </c>
      <c r="M8" s="144">
        <v>20</v>
      </c>
      <c r="N8" s="144">
        <v>39</v>
      </c>
      <c r="S8" s="144"/>
    </row>
    <row r="9" spans="1:19" ht="12.75">
      <c r="A9" s="234" t="s">
        <v>256</v>
      </c>
      <c r="B9" s="107"/>
      <c r="C9" s="235">
        <v>99</v>
      </c>
      <c r="D9" s="109"/>
      <c r="E9" s="234" t="s">
        <v>257</v>
      </c>
      <c r="F9" s="213">
        <v>53</v>
      </c>
      <c r="S9" s="144"/>
    </row>
    <row r="10" spans="1:19" ht="12.75">
      <c r="A10" s="126" t="s">
        <v>180</v>
      </c>
      <c r="B10" s="105">
        <f>SUM(B6:B8)</f>
        <v>155</v>
      </c>
      <c r="D10" s="106">
        <f>SUM(D6:D8)</f>
        <v>23750</v>
      </c>
      <c r="F10" s="227">
        <f>SUM(F6:F9)</f>
        <v>139</v>
      </c>
      <c r="G10" s="151">
        <f aca="true" t="shared" si="0" ref="G10:N10">SUM(G6:G8)</f>
        <v>40</v>
      </c>
      <c r="H10" s="151">
        <f t="shared" si="0"/>
        <v>51</v>
      </c>
      <c r="I10" s="151">
        <f t="shared" si="0"/>
        <v>109</v>
      </c>
      <c r="J10" s="151">
        <f t="shared" si="0"/>
        <v>147</v>
      </c>
      <c r="K10" s="151">
        <f t="shared" si="0"/>
        <v>152</v>
      </c>
      <c r="L10" s="151">
        <f t="shared" si="0"/>
        <v>133</v>
      </c>
      <c r="M10" s="151">
        <f t="shared" si="0"/>
        <v>107</v>
      </c>
      <c r="N10" s="151">
        <f t="shared" si="0"/>
        <v>155</v>
      </c>
      <c r="O10" s="147">
        <v>19610</v>
      </c>
      <c r="P10" s="147">
        <v>18495</v>
      </c>
      <c r="Q10" s="147">
        <v>20775</v>
      </c>
      <c r="R10" s="147">
        <v>17921</v>
      </c>
      <c r="S10" s="147">
        <v>16660</v>
      </c>
    </row>
    <row r="11" spans="1:19" ht="12.75">
      <c r="A11" s="164" t="s">
        <v>246</v>
      </c>
      <c r="B11" s="100">
        <v>25</v>
      </c>
      <c r="C11" s="108">
        <v>65</v>
      </c>
      <c r="D11" s="128">
        <f>B11*C11</f>
        <v>1625</v>
      </c>
      <c r="F11" s="213">
        <v>2</v>
      </c>
      <c r="H11" s="144">
        <v>27</v>
      </c>
      <c r="I11" s="144">
        <v>1</v>
      </c>
      <c r="J11" s="144">
        <v>0</v>
      </c>
      <c r="K11" s="144">
        <v>3</v>
      </c>
      <c r="L11" s="144">
        <v>3</v>
      </c>
      <c r="M11" s="144">
        <v>2</v>
      </c>
      <c r="N11" s="144">
        <v>3</v>
      </c>
      <c r="O11" s="144">
        <v>300</v>
      </c>
      <c r="P11" s="144">
        <v>1375</v>
      </c>
      <c r="Q11" s="144">
        <v>475</v>
      </c>
      <c r="R11" s="144">
        <v>225</v>
      </c>
      <c r="S11" s="144">
        <v>275</v>
      </c>
    </row>
    <row r="12" spans="1:19" ht="13.5" thickBot="1">
      <c r="A12" s="171" t="s">
        <v>3</v>
      </c>
      <c r="B12" s="171">
        <v>8</v>
      </c>
      <c r="C12" s="172">
        <v>175</v>
      </c>
      <c r="D12" s="185">
        <f>B12*C12</f>
        <v>1400</v>
      </c>
      <c r="F12" s="213">
        <v>2</v>
      </c>
      <c r="G12" s="144">
        <v>5</v>
      </c>
      <c r="H12" s="144">
        <v>5</v>
      </c>
      <c r="I12" s="144">
        <v>11</v>
      </c>
      <c r="J12" s="144">
        <v>7</v>
      </c>
      <c r="K12" s="144">
        <v>8</v>
      </c>
      <c r="L12" s="144">
        <v>1</v>
      </c>
      <c r="M12" s="144">
        <v>2</v>
      </c>
      <c r="N12" s="144">
        <v>0</v>
      </c>
      <c r="O12" s="144">
        <v>1875</v>
      </c>
      <c r="P12" s="152" t="s">
        <v>157</v>
      </c>
      <c r="Q12" s="163" t="s">
        <v>173</v>
      </c>
      <c r="R12" s="144">
        <v>1745</v>
      </c>
      <c r="S12" s="163">
        <v>1500</v>
      </c>
    </row>
    <row r="13" spans="1:19" ht="12.75">
      <c r="A13" s="167" t="s">
        <v>209</v>
      </c>
      <c r="B13" s="168">
        <f>SUM(B10:B12)</f>
        <v>188</v>
      </c>
      <c r="C13" s="169"/>
      <c r="D13" s="170">
        <f>SUM(D10:D12)</f>
        <v>26775</v>
      </c>
      <c r="F13" s="228">
        <f>F10+F11+F12</f>
        <v>143</v>
      </c>
      <c r="G13" s="162">
        <f aca="true" t="shared" si="1" ref="G13:N13">G10+G11+G12</f>
        <v>45</v>
      </c>
      <c r="H13" s="162">
        <f t="shared" si="1"/>
        <v>83</v>
      </c>
      <c r="I13" s="162">
        <f t="shared" si="1"/>
        <v>121</v>
      </c>
      <c r="J13" s="162">
        <f t="shared" si="1"/>
        <v>154</v>
      </c>
      <c r="K13" s="162">
        <f t="shared" si="1"/>
        <v>163</v>
      </c>
      <c r="L13" s="162">
        <f t="shared" si="1"/>
        <v>137</v>
      </c>
      <c r="M13" s="162">
        <f t="shared" si="1"/>
        <v>111</v>
      </c>
      <c r="N13" s="162">
        <f t="shared" si="1"/>
        <v>158</v>
      </c>
      <c r="O13" s="162">
        <f>SUM(O7:O12)</f>
        <v>21785</v>
      </c>
      <c r="P13" s="162">
        <f>SUM(P7:P12)</f>
        <v>19870</v>
      </c>
      <c r="Q13" s="162">
        <f>SUM(Q7:Q12)</f>
        <v>21250</v>
      </c>
      <c r="R13" s="162">
        <f>SUM(R7:R12)</f>
        <v>19891</v>
      </c>
      <c r="S13" s="162">
        <f>SUM(S7:S12)</f>
        <v>18435</v>
      </c>
    </row>
    <row r="14" ht="12.75">
      <c r="S14" s="144"/>
    </row>
    <row r="15" spans="1:19" ht="12.75">
      <c r="A15" s="114" t="s">
        <v>19</v>
      </c>
      <c r="S15" s="144"/>
    </row>
    <row r="16" spans="1:19" ht="12.75">
      <c r="A16" s="196" t="s">
        <v>243</v>
      </c>
      <c r="B16" s="99">
        <v>10</v>
      </c>
      <c r="C16" s="108">
        <v>125</v>
      </c>
      <c r="D16" s="113">
        <f>SUM(B16*C16)</f>
        <v>1250</v>
      </c>
      <c r="F16" s="213">
        <v>10</v>
      </c>
      <c r="G16" s="144">
        <v>22</v>
      </c>
      <c r="H16" s="163">
        <v>29</v>
      </c>
      <c r="I16" s="163">
        <v>15</v>
      </c>
      <c r="J16" s="144">
        <v>8</v>
      </c>
      <c r="K16" s="144">
        <v>14</v>
      </c>
      <c r="L16" s="144">
        <v>19</v>
      </c>
      <c r="M16" s="163">
        <v>7</v>
      </c>
      <c r="N16" s="163">
        <v>9</v>
      </c>
      <c r="O16" s="147">
        <v>2185</v>
      </c>
      <c r="P16" s="147">
        <v>12158</v>
      </c>
      <c r="Q16" s="147">
        <v>13760</v>
      </c>
      <c r="R16" s="147">
        <v>5392</v>
      </c>
      <c r="S16" s="147">
        <v>7851</v>
      </c>
    </row>
    <row r="17" spans="1:19" ht="12.75">
      <c r="A17" s="196" t="s">
        <v>244</v>
      </c>
      <c r="B17" s="99">
        <v>12</v>
      </c>
      <c r="C17" s="108">
        <v>125</v>
      </c>
      <c r="D17" s="113">
        <f>SUM(B17*C17)</f>
        <v>1500</v>
      </c>
      <c r="E17" s="196"/>
      <c r="F17" s="213">
        <v>24</v>
      </c>
      <c r="G17" s="144">
        <v>32</v>
      </c>
      <c r="H17" s="144">
        <v>13</v>
      </c>
      <c r="I17" s="144">
        <v>8</v>
      </c>
      <c r="J17" s="144">
        <v>3</v>
      </c>
      <c r="K17" s="144">
        <v>9</v>
      </c>
      <c r="L17" s="144">
        <v>6</v>
      </c>
      <c r="M17" s="144">
        <v>5</v>
      </c>
      <c r="N17" s="144">
        <v>19</v>
      </c>
      <c r="S17" s="144"/>
    </row>
    <row r="18" spans="1:19" ht="12.75">
      <c r="A18" s="164" t="s">
        <v>245</v>
      </c>
      <c r="B18" s="99">
        <v>20</v>
      </c>
      <c r="C18" s="108"/>
      <c r="D18" s="113">
        <f>SUM(B18*C18)</f>
        <v>0</v>
      </c>
      <c r="E18" s="196"/>
      <c r="F18" s="213">
        <v>16</v>
      </c>
      <c r="G18" s="144">
        <v>3</v>
      </c>
      <c r="H18" s="144">
        <v>33</v>
      </c>
      <c r="I18" s="144">
        <v>28</v>
      </c>
      <c r="J18" s="144">
        <v>28</v>
      </c>
      <c r="K18" s="144">
        <v>85</v>
      </c>
      <c r="L18" s="144">
        <v>66</v>
      </c>
      <c r="M18" s="144">
        <v>20</v>
      </c>
      <c r="N18" s="144">
        <v>39</v>
      </c>
      <c r="S18" s="144"/>
    </row>
    <row r="19" spans="1:19" ht="12.75">
      <c r="A19" s="196" t="s">
        <v>240</v>
      </c>
      <c r="B19" s="99">
        <v>0</v>
      </c>
      <c r="C19" s="108"/>
      <c r="D19" s="113">
        <f>SUM(B19*C19)</f>
        <v>0</v>
      </c>
      <c r="E19" s="196"/>
      <c r="F19" s="213">
        <v>0</v>
      </c>
      <c r="G19" s="144">
        <v>40</v>
      </c>
      <c r="H19" s="144">
        <v>58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S19" s="144"/>
    </row>
    <row r="20" spans="1:19" ht="12.75">
      <c r="A20" s="196" t="s">
        <v>242</v>
      </c>
      <c r="B20" s="99"/>
      <c r="C20" s="108"/>
      <c r="D20" s="113"/>
      <c r="E20" s="196"/>
      <c r="F20" s="213">
        <v>4</v>
      </c>
      <c r="G20" s="144">
        <v>2</v>
      </c>
      <c r="H20" s="144">
        <v>0</v>
      </c>
      <c r="I20" s="144">
        <v>19</v>
      </c>
      <c r="J20" s="144">
        <v>11</v>
      </c>
      <c r="K20" s="144">
        <v>3</v>
      </c>
      <c r="L20" s="144">
        <v>28</v>
      </c>
      <c r="M20" s="144">
        <v>21</v>
      </c>
      <c r="N20" s="144">
        <v>10</v>
      </c>
      <c r="S20" s="144"/>
    </row>
    <row r="21" spans="1:19" ht="12.75">
      <c r="A21" s="126" t="s">
        <v>241</v>
      </c>
      <c r="B21" s="105">
        <f>SUM(B16:B19)</f>
        <v>42</v>
      </c>
      <c r="D21" s="106">
        <f>SUM(D16:D19)</f>
        <v>2750</v>
      </c>
      <c r="E21" s="110"/>
      <c r="S21" s="144"/>
    </row>
    <row r="22" spans="1:19" ht="12.75">
      <c r="A22" s="116" t="s">
        <v>146</v>
      </c>
      <c r="B22" s="100">
        <v>0</v>
      </c>
      <c r="C22" s="108">
        <v>35</v>
      </c>
      <c r="D22" s="108">
        <f>SUM(B22*C22)</f>
        <v>0</v>
      </c>
      <c r="E22" s="110"/>
      <c r="H22" s="144">
        <v>14</v>
      </c>
      <c r="I22" s="144">
        <v>23</v>
      </c>
      <c r="J22" s="144">
        <v>4</v>
      </c>
      <c r="K22" s="144">
        <v>23</v>
      </c>
      <c r="L22" s="144">
        <v>22</v>
      </c>
      <c r="S22" s="144"/>
    </row>
    <row r="23" spans="1:19" ht="12.75">
      <c r="A23" s="164" t="s">
        <v>188</v>
      </c>
      <c r="B23" s="100">
        <v>5</v>
      </c>
      <c r="C23" s="108">
        <v>35</v>
      </c>
      <c r="D23" s="108">
        <f>SUM(B23*C23)</f>
        <v>175</v>
      </c>
      <c r="E23" s="110"/>
      <c r="F23" s="213">
        <v>16</v>
      </c>
      <c r="G23" s="144">
        <v>25</v>
      </c>
      <c r="H23" s="144">
        <v>14</v>
      </c>
      <c r="I23" s="144">
        <v>1</v>
      </c>
      <c r="J23" s="144">
        <v>2</v>
      </c>
      <c r="K23" s="144">
        <v>3</v>
      </c>
      <c r="L23" s="144">
        <v>11</v>
      </c>
      <c r="M23" s="144">
        <v>13</v>
      </c>
      <c r="O23" s="144">
        <v>6580</v>
      </c>
      <c r="P23" s="144">
        <v>2215</v>
      </c>
      <c r="Q23" s="144">
        <v>1445</v>
      </c>
      <c r="R23" s="144">
        <v>380</v>
      </c>
      <c r="S23" s="144">
        <v>1210</v>
      </c>
    </row>
    <row r="24" spans="1:19" ht="12.75">
      <c r="A24" s="164" t="s">
        <v>188</v>
      </c>
      <c r="B24" s="224">
        <v>5</v>
      </c>
      <c r="C24" s="225">
        <v>45</v>
      </c>
      <c r="D24" s="108">
        <f>SUM(B24*C24)</f>
        <v>225</v>
      </c>
      <c r="E24" s="110"/>
      <c r="F24" s="213">
        <v>9</v>
      </c>
      <c r="G24" s="144">
        <v>21</v>
      </c>
      <c r="H24" s="144">
        <v>9</v>
      </c>
      <c r="J24" s="144">
        <v>2</v>
      </c>
      <c r="K24" s="144">
        <v>4</v>
      </c>
      <c r="L24" s="144">
        <v>18</v>
      </c>
      <c r="M24" s="144">
        <v>17</v>
      </c>
      <c r="S24" s="144"/>
    </row>
    <row r="25" spans="1:19" ht="13.5" thickBot="1">
      <c r="A25" s="174" t="s">
        <v>160</v>
      </c>
      <c r="B25" s="171"/>
      <c r="C25" s="171"/>
      <c r="D25" s="187"/>
      <c r="O25" s="144">
        <v>-325</v>
      </c>
      <c r="P25" s="144">
        <v>-1471</v>
      </c>
      <c r="Q25" s="144">
        <v>-2275</v>
      </c>
      <c r="R25" s="144">
        <v>-563</v>
      </c>
      <c r="S25" s="144">
        <v>936</v>
      </c>
    </row>
    <row r="26" spans="1:19" ht="12.75">
      <c r="A26" s="167" t="s">
        <v>26</v>
      </c>
      <c r="B26" s="168">
        <f>SUM(B16:B25)-B21</f>
        <v>52</v>
      </c>
      <c r="C26" s="169"/>
      <c r="D26" s="173">
        <f>SUM(D21:D25)</f>
        <v>3150</v>
      </c>
      <c r="F26" s="228">
        <f>SUM(F16:F24)</f>
        <v>79</v>
      </c>
      <c r="G26" s="162">
        <f aca="true" t="shared" si="2" ref="G26:N26">SUM(G16:G24)</f>
        <v>145</v>
      </c>
      <c r="H26" s="162">
        <f t="shared" si="2"/>
        <v>170</v>
      </c>
      <c r="I26" s="162">
        <f t="shared" si="2"/>
        <v>94</v>
      </c>
      <c r="J26" s="162">
        <f t="shared" si="2"/>
        <v>58</v>
      </c>
      <c r="K26" s="162">
        <f t="shared" si="2"/>
        <v>141</v>
      </c>
      <c r="L26" s="162">
        <f t="shared" si="2"/>
        <v>170</v>
      </c>
      <c r="M26" s="162">
        <f t="shared" si="2"/>
        <v>83</v>
      </c>
      <c r="N26" s="162">
        <f t="shared" si="2"/>
        <v>77</v>
      </c>
      <c r="O26" s="154">
        <v>8440</v>
      </c>
      <c r="P26" s="154">
        <v>12902</v>
      </c>
      <c r="Q26" s="154">
        <f>SUM(Q16:Q25)</f>
        <v>12930</v>
      </c>
      <c r="R26" s="154">
        <f>SUM(R16:R25)</f>
        <v>5209</v>
      </c>
      <c r="S26" s="154">
        <f>SUM(S16:S25)</f>
        <v>9997</v>
      </c>
    </row>
    <row r="27" spans="5:19" ht="12.75">
      <c r="E27" s="229" t="s">
        <v>247</v>
      </c>
      <c r="F27" s="229">
        <f>F13+F26</f>
        <v>222</v>
      </c>
      <c r="G27" s="229">
        <f>G13+G26</f>
        <v>190</v>
      </c>
      <c r="H27" s="229">
        <f aca="true" t="shared" si="3" ref="H27:N27">H13+H26</f>
        <v>253</v>
      </c>
      <c r="I27" s="229">
        <f t="shared" si="3"/>
        <v>215</v>
      </c>
      <c r="J27" s="229">
        <f t="shared" si="3"/>
        <v>212</v>
      </c>
      <c r="K27" s="229">
        <f t="shared" si="3"/>
        <v>304</v>
      </c>
      <c r="L27" s="229">
        <f t="shared" si="3"/>
        <v>307</v>
      </c>
      <c r="M27" s="229">
        <f t="shared" si="3"/>
        <v>194</v>
      </c>
      <c r="N27" s="229">
        <f t="shared" si="3"/>
        <v>235</v>
      </c>
      <c r="S27" s="144"/>
    </row>
    <row r="28" spans="1:19" ht="12.75">
      <c r="A28" s="114" t="s">
        <v>4</v>
      </c>
      <c r="H28" s="163"/>
      <c r="I28" s="149"/>
      <c r="K28" s="149"/>
      <c r="L28" s="149"/>
      <c r="M28" s="149"/>
      <c r="S28" s="144"/>
    </row>
    <row r="29" spans="1:19" ht="12.75">
      <c r="A29" s="164" t="s">
        <v>201</v>
      </c>
      <c r="B29" s="100">
        <v>3</v>
      </c>
      <c r="C29" s="179">
        <v>356.25</v>
      </c>
      <c r="D29" s="106">
        <f>SUM(B29*C29)</f>
        <v>1068.75</v>
      </c>
      <c r="F29" s="213">
        <v>3</v>
      </c>
      <c r="G29" s="144">
        <v>2</v>
      </c>
      <c r="H29" s="163">
        <v>6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S29" s="144"/>
    </row>
    <row r="30" spans="1:19" ht="12.75">
      <c r="A30" s="164" t="s">
        <v>202</v>
      </c>
      <c r="B30" s="100">
        <v>7</v>
      </c>
      <c r="C30" s="179">
        <v>403.75</v>
      </c>
      <c r="D30" s="106">
        <f>SUM(B30*C30)</f>
        <v>2826.25</v>
      </c>
      <c r="E30" s="193">
        <f>SUM(D29:D30)</f>
        <v>3895</v>
      </c>
      <c r="F30" s="213">
        <v>4</v>
      </c>
      <c r="G30" s="144">
        <v>5</v>
      </c>
      <c r="H30" s="163">
        <v>1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S30" s="144"/>
    </row>
    <row r="31" spans="1:19" ht="12.75">
      <c r="A31" s="164" t="s">
        <v>182</v>
      </c>
      <c r="B31" s="100">
        <v>18</v>
      </c>
      <c r="C31" s="179">
        <v>0</v>
      </c>
      <c r="D31" s="106">
        <f>SUM(B31*C31)</f>
        <v>0</v>
      </c>
      <c r="E31" s="111"/>
      <c r="F31" s="213">
        <v>16</v>
      </c>
      <c r="G31" s="144">
        <v>17</v>
      </c>
      <c r="H31" s="144">
        <v>14</v>
      </c>
      <c r="I31" s="194">
        <v>15</v>
      </c>
      <c r="J31" s="144">
        <v>13</v>
      </c>
      <c r="K31" s="194">
        <v>13</v>
      </c>
      <c r="L31" s="194">
        <v>10</v>
      </c>
      <c r="M31" s="194">
        <v>3</v>
      </c>
      <c r="N31" s="144">
        <v>6</v>
      </c>
      <c r="S31" s="144"/>
    </row>
    <row r="32" spans="1:19" ht="12.75">
      <c r="A32" s="164" t="s">
        <v>54</v>
      </c>
      <c r="B32" s="119">
        <v>19</v>
      </c>
      <c r="C32" s="108">
        <v>475</v>
      </c>
      <c r="D32" s="106">
        <f>SUM(B32*C32)</f>
        <v>9025</v>
      </c>
      <c r="E32" s="110"/>
      <c r="F32" s="213">
        <v>25</v>
      </c>
      <c r="G32" s="144">
        <v>25</v>
      </c>
      <c r="H32" s="144">
        <v>23</v>
      </c>
      <c r="I32" s="156">
        <v>29</v>
      </c>
      <c r="J32" s="144">
        <v>31</v>
      </c>
      <c r="K32" s="156">
        <v>32</v>
      </c>
      <c r="L32" s="156">
        <v>33</v>
      </c>
      <c r="M32" s="156">
        <v>27</v>
      </c>
      <c r="N32" s="155">
        <v>39</v>
      </c>
      <c r="S32" s="144"/>
    </row>
    <row r="33" spans="1:19" ht="13.5" thickBot="1">
      <c r="A33" s="171" t="s">
        <v>55</v>
      </c>
      <c r="B33" s="171">
        <v>9</v>
      </c>
      <c r="C33" s="172">
        <v>699</v>
      </c>
      <c r="D33" s="178">
        <f>SUM(B33*C33)</f>
        <v>6291</v>
      </c>
      <c r="E33" s="110"/>
      <c r="F33" s="213">
        <v>11</v>
      </c>
      <c r="G33" s="144">
        <v>16</v>
      </c>
      <c r="H33" s="215">
        <v>12</v>
      </c>
      <c r="I33" s="144">
        <v>7</v>
      </c>
      <c r="J33" s="144">
        <v>6</v>
      </c>
      <c r="K33" s="144">
        <v>14</v>
      </c>
      <c r="L33" s="144">
        <v>8</v>
      </c>
      <c r="M33" s="144">
        <v>10</v>
      </c>
      <c r="N33" s="155">
        <v>12</v>
      </c>
      <c r="S33" s="144"/>
    </row>
    <row r="34" spans="1:19" ht="12.75">
      <c r="A34" s="167" t="s">
        <v>27</v>
      </c>
      <c r="B34" s="176">
        <f>SUM(B29:B33)</f>
        <v>56</v>
      </c>
      <c r="C34" s="169"/>
      <c r="D34" s="177">
        <f>SUM(D29:D33)</f>
        <v>19211</v>
      </c>
      <c r="F34" s="227">
        <f>SUM(F29:F33)</f>
        <v>59</v>
      </c>
      <c r="G34" s="162">
        <f>SUM(G29:G33)</f>
        <v>65</v>
      </c>
      <c r="H34" s="151">
        <f>SUM(H29:H33)</f>
        <v>56</v>
      </c>
      <c r="I34" s="151">
        <f aca="true" t="shared" si="4" ref="I34:N34">I31+I32+I33</f>
        <v>51</v>
      </c>
      <c r="J34" s="151">
        <f t="shared" si="4"/>
        <v>50</v>
      </c>
      <c r="K34" s="151">
        <f t="shared" si="4"/>
        <v>59</v>
      </c>
      <c r="L34" s="151">
        <f t="shared" si="4"/>
        <v>51</v>
      </c>
      <c r="M34" s="226">
        <f t="shared" si="4"/>
        <v>40</v>
      </c>
      <c r="N34" s="151">
        <f t="shared" si="4"/>
        <v>57</v>
      </c>
      <c r="O34" s="154">
        <v>23740</v>
      </c>
      <c r="P34" s="154">
        <v>21325</v>
      </c>
      <c r="Q34" s="154">
        <v>25030</v>
      </c>
      <c r="R34" s="154">
        <v>18760</v>
      </c>
      <c r="S34" s="154">
        <v>16320</v>
      </c>
    </row>
    <row r="35" spans="9:19" ht="12.75">
      <c r="I35" s="157"/>
      <c r="K35" s="157"/>
      <c r="L35" s="157"/>
      <c r="M35" s="157"/>
      <c r="S35" s="144"/>
    </row>
    <row r="36" spans="1:19" ht="12.75">
      <c r="A36" s="114" t="s">
        <v>238</v>
      </c>
      <c r="B36" s="100">
        <v>1</v>
      </c>
      <c r="C36" s="179">
        <v>5000</v>
      </c>
      <c r="D36" s="223">
        <f aca="true" t="shared" si="5" ref="D36:D41">B36*C36</f>
        <v>5000</v>
      </c>
      <c r="H36" s="144">
        <v>0</v>
      </c>
      <c r="I36" s="194">
        <v>1</v>
      </c>
      <c r="J36" s="144">
        <v>1</v>
      </c>
      <c r="K36" s="194">
        <v>1</v>
      </c>
      <c r="L36" s="194">
        <v>1</v>
      </c>
      <c r="M36" s="194"/>
      <c r="N36" s="144">
        <v>0</v>
      </c>
      <c r="S36" s="144"/>
    </row>
    <row r="37" spans="1:19" ht="12.75">
      <c r="A37" s="110" t="s">
        <v>56</v>
      </c>
      <c r="B37" s="100">
        <v>1</v>
      </c>
      <c r="C37" s="108">
        <v>1250</v>
      </c>
      <c r="D37" s="108">
        <f t="shared" si="5"/>
        <v>1250</v>
      </c>
      <c r="H37" s="144">
        <v>0</v>
      </c>
      <c r="I37" s="144">
        <v>0</v>
      </c>
      <c r="J37" s="144">
        <v>0</v>
      </c>
      <c r="K37" s="144">
        <v>1</v>
      </c>
      <c r="L37" s="144">
        <v>0</v>
      </c>
      <c r="M37" s="144">
        <v>1</v>
      </c>
      <c r="N37" s="144">
        <v>2</v>
      </c>
      <c r="S37" s="144"/>
    </row>
    <row r="38" spans="1:19" ht="12.75">
      <c r="A38" s="110" t="s">
        <v>57</v>
      </c>
      <c r="B38" s="110">
        <v>1</v>
      </c>
      <c r="C38" s="108">
        <v>950</v>
      </c>
      <c r="D38" s="108">
        <f t="shared" si="5"/>
        <v>950</v>
      </c>
      <c r="F38" s="213">
        <v>1</v>
      </c>
      <c r="G38" s="144">
        <v>2</v>
      </c>
      <c r="H38" s="144">
        <v>1</v>
      </c>
      <c r="I38" s="144">
        <v>1</v>
      </c>
      <c r="J38" s="144">
        <v>1</v>
      </c>
      <c r="K38" s="144">
        <v>1</v>
      </c>
      <c r="L38" s="144">
        <v>2</v>
      </c>
      <c r="N38" s="144">
        <v>2</v>
      </c>
      <c r="S38" s="144"/>
    </row>
    <row r="39" spans="1:19" ht="12.75">
      <c r="A39" s="110" t="s">
        <v>58</v>
      </c>
      <c r="B39" s="123">
        <v>1</v>
      </c>
      <c r="C39" s="108">
        <v>750</v>
      </c>
      <c r="D39" s="108">
        <f t="shared" si="5"/>
        <v>750</v>
      </c>
      <c r="F39" s="213">
        <v>3</v>
      </c>
      <c r="G39" s="144">
        <v>2</v>
      </c>
      <c r="H39" s="144">
        <v>0</v>
      </c>
      <c r="I39" s="144">
        <v>0</v>
      </c>
      <c r="J39" s="144">
        <v>1</v>
      </c>
      <c r="K39" s="144">
        <v>1</v>
      </c>
      <c r="L39" s="144">
        <v>2</v>
      </c>
      <c r="M39" s="144">
        <v>1</v>
      </c>
      <c r="N39" s="144">
        <v>2</v>
      </c>
      <c r="S39" s="144"/>
    </row>
    <row r="40" spans="1:19" ht="12.75">
      <c r="A40" s="110" t="s">
        <v>9</v>
      </c>
      <c r="B40" s="124">
        <v>0</v>
      </c>
      <c r="C40" s="108">
        <v>500</v>
      </c>
      <c r="D40" s="108">
        <f t="shared" si="5"/>
        <v>0</v>
      </c>
      <c r="F40" s="213">
        <v>1</v>
      </c>
      <c r="H40" s="144">
        <v>0</v>
      </c>
      <c r="I40" s="152">
        <v>1</v>
      </c>
      <c r="K40" s="152">
        <v>0</v>
      </c>
      <c r="L40" s="152">
        <v>0</v>
      </c>
      <c r="M40" s="152"/>
      <c r="N40" s="144">
        <v>1</v>
      </c>
      <c r="S40" s="144"/>
    </row>
    <row r="41" spans="1:19" ht="12.75">
      <c r="A41" s="111" t="s">
        <v>148</v>
      </c>
      <c r="B41" s="124">
        <v>0</v>
      </c>
      <c r="C41" s="108">
        <v>225</v>
      </c>
      <c r="D41" s="108">
        <f t="shared" si="5"/>
        <v>0</v>
      </c>
      <c r="H41" s="144">
        <v>10</v>
      </c>
      <c r="I41" s="144">
        <v>2</v>
      </c>
      <c r="J41" s="144">
        <v>3</v>
      </c>
      <c r="K41" s="144">
        <v>5</v>
      </c>
      <c r="L41" s="144">
        <v>7</v>
      </c>
      <c r="M41" s="144">
        <v>7</v>
      </c>
      <c r="N41" s="144">
        <v>0</v>
      </c>
      <c r="S41" s="144"/>
    </row>
    <row r="42" spans="1:19" ht="13.5" thickBot="1">
      <c r="A42" s="171" t="s">
        <v>44</v>
      </c>
      <c r="B42" s="175"/>
      <c r="C42" s="171"/>
      <c r="D42" s="181">
        <v>20000</v>
      </c>
      <c r="H42" s="216"/>
      <c r="N42" s="144">
        <v>18</v>
      </c>
      <c r="S42" s="144"/>
    </row>
    <row r="43" spans="1:19" ht="12.75">
      <c r="A43" s="167" t="s">
        <v>28</v>
      </c>
      <c r="B43" s="180">
        <f>SUM(B36:B42)</f>
        <v>4</v>
      </c>
      <c r="C43" s="169"/>
      <c r="D43" s="182">
        <f>SUM(D36:D42)</f>
        <v>27950</v>
      </c>
      <c r="F43" s="228">
        <f>SUM(F38:F42)</f>
        <v>5</v>
      </c>
      <c r="G43" s="162">
        <f>SUM(G38:G42)</f>
        <v>4</v>
      </c>
      <c r="H43" s="162">
        <f aca="true" t="shared" si="6" ref="H43:N43">SUM(H36:H42)</f>
        <v>11</v>
      </c>
      <c r="I43" s="162">
        <f t="shared" si="6"/>
        <v>5</v>
      </c>
      <c r="J43" s="162">
        <f t="shared" si="6"/>
        <v>6</v>
      </c>
      <c r="K43" s="162">
        <f t="shared" si="6"/>
        <v>9</v>
      </c>
      <c r="L43" s="162">
        <f t="shared" si="6"/>
        <v>12</v>
      </c>
      <c r="M43" s="162">
        <f t="shared" si="6"/>
        <v>9</v>
      </c>
      <c r="N43" s="162">
        <f t="shared" si="6"/>
        <v>25</v>
      </c>
      <c r="O43" s="154">
        <v>27870</v>
      </c>
      <c r="P43" s="154">
        <v>20725</v>
      </c>
      <c r="Q43" s="154">
        <v>26675</v>
      </c>
      <c r="R43" s="154">
        <v>25825</v>
      </c>
      <c r="S43" s="154">
        <v>27700</v>
      </c>
    </row>
    <row r="44" spans="9:19" ht="12.75">
      <c r="I44" s="157"/>
      <c r="K44" s="157"/>
      <c r="L44" s="157"/>
      <c r="M44" s="157"/>
      <c r="S44" s="144"/>
    </row>
    <row r="45" spans="1:19" ht="12.75">
      <c r="A45" s="114" t="s">
        <v>22</v>
      </c>
      <c r="I45" s="158"/>
      <c r="K45" s="158"/>
      <c r="L45" s="158"/>
      <c r="M45" s="158"/>
      <c r="S45" s="144"/>
    </row>
    <row r="46" spans="1:19" ht="12.75">
      <c r="A46" s="164" t="s">
        <v>226</v>
      </c>
      <c r="B46" s="100">
        <v>1</v>
      </c>
      <c r="C46" s="179">
        <v>100</v>
      </c>
      <c r="D46" s="108">
        <f>SUM(B46*C46)</f>
        <v>100</v>
      </c>
      <c r="F46" s="213">
        <v>3</v>
      </c>
      <c r="G46" s="144">
        <v>1</v>
      </c>
      <c r="I46" s="158"/>
      <c r="K46" s="158"/>
      <c r="L46" s="158"/>
      <c r="M46" s="158"/>
      <c r="S46" s="144"/>
    </row>
    <row r="47" spans="1:19" ht="12.75">
      <c r="A47" s="164" t="s">
        <v>223</v>
      </c>
      <c r="C47" s="179">
        <v>300</v>
      </c>
      <c r="D47" s="108">
        <f>SUM(B47*C47)</f>
        <v>0</v>
      </c>
      <c r="F47" s="213">
        <v>2</v>
      </c>
      <c r="G47" s="144">
        <v>2</v>
      </c>
      <c r="I47" s="158"/>
      <c r="K47" s="158"/>
      <c r="L47" s="158"/>
      <c r="M47" s="158"/>
      <c r="S47" s="144"/>
    </row>
    <row r="48" spans="1:19" ht="12.75">
      <c r="A48" s="164" t="s">
        <v>224</v>
      </c>
      <c r="B48" s="123">
        <v>1</v>
      </c>
      <c r="C48" s="128">
        <v>150</v>
      </c>
      <c r="D48" s="108">
        <f>SUM(B48*C48)</f>
        <v>150</v>
      </c>
      <c r="H48" s="144">
        <v>1</v>
      </c>
      <c r="I48" s="144">
        <v>2</v>
      </c>
      <c r="K48" s="144">
        <v>1</v>
      </c>
      <c r="L48" s="144">
        <v>2</v>
      </c>
      <c r="N48" s="159">
        <v>5</v>
      </c>
      <c r="S48" s="144"/>
    </row>
    <row r="49" spans="1:19" ht="13.5" thickBot="1">
      <c r="A49" s="212" t="s">
        <v>225</v>
      </c>
      <c r="B49" s="184">
        <v>1</v>
      </c>
      <c r="C49" s="185">
        <v>75</v>
      </c>
      <c r="D49" s="172">
        <f>SUM(B49*C49)</f>
        <v>75</v>
      </c>
      <c r="F49" s="213">
        <v>1</v>
      </c>
      <c r="H49" s="217">
        <v>3</v>
      </c>
      <c r="I49" s="144">
        <v>1</v>
      </c>
      <c r="K49" s="144">
        <v>0</v>
      </c>
      <c r="L49" s="144">
        <v>2</v>
      </c>
      <c r="N49" s="144">
        <v>1</v>
      </c>
      <c r="S49" s="144"/>
    </row>
    <row r="50" spans="1:19" ht="12.75">
      <c r="A50" s="167" t="s">
        <v>29</v>
      </c>
      <c r="B50" s="169"/>
      <c r="C50" s="169"/>
      <c r="D50" s="183">
        <f>SUM(D48:D49)</f>
        <v>225</v>
      </c>
      <c r="H50" s="214"/>
      <c r="O50" s="192" t="s">
        <v>65</v>
      </c>
      <c r="P50" s="192" t="s">
        <v>65</v>
      </c>
      <c r="Q50" s="192" t="s">
        <v>65</v>
      </c>
      <c r="R50" s="192" t="s">
        <v>65</v>
      </c>
      <c r="S50" s="192" t="s">
        <v>65</v>
      </c>
    </row>
    <row r="51" spans="1:19" ht="12.75">
      <c r="A51" s="112" t="s">
        <v>67</v>
      </c>
      <c r="D51" s="121">
        <f>SUM(D43+D50)</f>
        <v>28175</v>
      </c>
      <c r="S51" s="144"/>
    </row>
    <row r="52" spans="1:19" ht="12.75">
      <c r="A52" s="130" t="s">
        <v>35</v>
      </c>
      <c r="C52" s="131" t="s">
        <v>250</v>
      </c>
      <c r="D52" s="132"/>
      <c r="E52" s="133">
        <f>D13+D26+D34+D51</f>
        <v>77311</v>
      </c>
      <c r="O52" s="151">
        <v>81835</v>
      </c>
      <c r="P52" s="151">
        <v>74822</v>
      </c>
      <c r="Q52" s="162">
        <f>SUM(Q43,Q34,Q26,Q13)</f>
        <v>85885</v>
      </c>
      <c r="R52" s="162">
        <f>SUM(R43,R34,R26,R13)</f>
        <v>69685</v>
      </c>
      <c r="S52" s="162">
        <f>SUM(S43,S34,S26,S13)</f>
        <v>72452</v>
      </c>
    </row>
    <row r="53" spans="3:19" ht="12.75">
      <c r="C53" s="134" t="s">
        <v>233</v>
      </c>
      <c r="D53" s="99"/>
      <c r="E53" s="135">
        <v>83218.9</v>
      </c>
      <c r="N53" s="222"/>
      <c r="S53" s="144"/>
    </row>
    <row r="54" spans="1:19" ht="12.75">
      <c r="A54" s="103" t="s">
        <v>6</v>
      </c>
      <c r="D54" s="99"/>
      <c r="S54" s="144"/>
    </row>
    <row r="55" spans="1:19" ht="12.75">
      <c r="A55" s="114" t="s">
        <v>14</v>
      </c>
      <c r="S55" s="144"/>
    </row>
    <row r="56" spans="1:19" ht="12.75">
      <c r="A56" s="100" t="s">
        <v>16</v>
      </c>
      <c r="C56" s="128">
        <v>5900</v>
      </c>
      <c r="O56" s="146" t="s">
        <v>156</v>
      </c>
      <c r="P56" s="146" t="s">
        <v>63</v>
      </c>
      <c r="Q56" s="147" t="s">
        <v>174</v>
      </c>
      <c r="R56" s="146" t="s">
        <v>156</v>
      </c>
      <c r="S56" s="146" t="s">
        <v>63</v>
      </c>
    </row>
    <row r="57" spans="1:19" ht="12.75">
      <c r="A57" s="164" t="s">
        <v>15</v>
      </c>
      <c r="C57" s="108">
        <v>2000</v>
      </c>
      <c r="O57" s="149">
        <v>2008</v>
      </c>
      <c r="P57" s="149">
        <v>2010</v>
      </c>
      <c r="Q57" s="149">
        <v>2011</v>
      </c>
      <c r="R57" s="148">
        <v>2012</v>
      </c>
      <c r="S57" s="148">
        <v>2013</v>
      </c>
    </row>
    <row r="58" spans="1:19" ht="12.75">
      <c r="A58" s="100" t="s">
        <v>17</v>
      </c>
      <c r="C58" s="128">
        <v>500</v>
      </c>
      <c r="S58" s="144"/>
    </row>
    <row r="59" spans="1:19" ht="12.75">
      <c r="A59" s="112" t="s">
        <v>30</v>
      </c>
      <c r="D59" s="108">
        <f>SUM(C56:C58)</f>
        <v>8400</v>
      </c>
      <c r="O59" s="144">
        <v>8199</v>
      </c>
      <c r="P59" s="144">
        <v>9920</v>
      </c>
      <c r="Q59" s="144">
        <v>8088</v>
      </c>
      <c r="R59" s="144">
        <v>8520</v>
      </c>
      <c r="S59" s="144">
        <v>7102</v>
      </c>
    </row>
    <row r="60" spans="1:19" ht="12.75">
      <c r="A60" s="112"/>
      <c r="S60" s="144"/>
    </row>
    <row r="61" spans="1:19" ht="12.75">
      <c r="A61" s="112" t="s">
        <v>42</v>
      </c>
      <c r="D61" s="128">
        <v>6000</v>
      </c>
      <c r="N61" s="191"/>
      <c r="O61" s="156">
        <v>3411</v>
      </c>
      <c r="P61" s="146">
        <v>6051</v>
      </c>
      <c r="Q61" s="147">
        <v>6673</v>
      </c>
      <c r="R61" s="156">
        <v>5660</v>
      </c>
      <c r="S61" s="144">
        <v>4373</v>
      </c>
    </row>
    <row r="62" spans="1:19" ht="12.75">
      <c r="A62" s="112"/>
      <c r="S62" s="144"/>
    </row>
    <row r="63" spans="1:19" ht="12.75">
      <c r="A63" s="112" t="s">
        <v>43</v>
      </c>
      <c r="D63" s="108">
        <v>4500</v>
      </c>
      <c r="O63" s="144">
        <v>3329</v>
      </c>
      <c r="P63" s="144">
        <v>4052</v>
      </c>
      <c r="Q63" s="144">
        <v>5550</v>
      </c>
      <c r="R63" s="144">
        <v>2051</v>
      </c>
      <c r="S63" s="144">
        <v>2829</v>
      </c>
    </row>
    <row r="64" spans="1:19" ht="12.75">
      <c r="A64" s="112"/>
      <c r="C64" s="102"/>
      <c r="S64" s="144"/>
    </row>
    <row r="65" spans="1:19" ht="12.75">
      <c r="A65" s="112" t="s">
        <v>162</v>
      </c>
      <c r="C65" s="118">
        <v>0</v>
      </c>
      <c r="D65" s="118">
        <f>C65*B34</f>
        <v>0</v>
      </c>
      <c r="O65" s="156">
        <v>3585</v>
      </c>
      <c r="P65" s="156">
        <v>3363</v>
      </c>
      <c r="Q65" s="144">
        <v>2446</v>
      </c>
      <c r="R65" s="144">
        <v>1227</v>
      </c>
      <c r="S65" s="144">
        <v>3388</v>
      </c>
    </row>
    <row r="66" spans="1:19" ht="12.75">
      <c r="A66" s="112" t="s">
        <v>163</v>
      </c>
      <c r="D66" s="108">
        <v>1400</v>
      </c>
      <c r="S66" s="144"/>
    </row>
    <row r="67" spans="1:19" ht="12.75">
      <c r="A67" s="112" t="s">
        <v>32</v>
      </c>
      <c r="D67" s="143">
        <v>25000</v>
      </c>
      <c r="N67" s="191"/>
      <c r="O67" s="144">
        <v>19966</v>
      </c>
      <c r="P67" s="147">
        <v>30519</v>
      </c>
      <c r="Q67" s="147">
        <v>35413</v>
      </c>
      <c r="R67" s="144">
        <v>19060</v>
      </c>
      <c r="S67" s="147">
        <v>31418</v>
      </c>
    </row>
    <row r="68" spans="1:19" ht="12.75">
      <c r="A68" s="112"/>
      <c r="S68" s="144"/>
    </row>
    <row r="69" spans="1:19" ht="12.75">
      <c r="A69" s="112" t="s">
        <v>33</v>
      </c>
      <c r="D69" s="118">
        <v>5500</v>
      </c>
      <c r="O69" s="156">
        <v>4702</v>
      </c>
      <c r="P69" s="156">
        <v>4131</v>
      </c>
      <c r="Q69" s="144">
        <v>6443</v>
      </c>
      <c r="R69" s="144">
        <v>3916</v>
      </c>
      <c r="S69" s="144">
        <v>4796</v>
      </c>
    </row>
    <row r="70" spans="1:19" ht="12.75">
      <c r="A70" s="112"/>
      <c r="P70" s="144">
        <v>306</v>
      </c>
      <c r="S70" s="144"/>
    </row>
    <row r="71" spans="1:19" ht="12.75">
      <c r="A71" s="112" t="s">
        <v>34</v>
      </c>
      <c r="D71" s="108">
        <v>1200</v>
      </c>
      <c r="O71" s="144">
        <v>2881</v>
      </c>
      <c r="P71" s="144">
        <v>1693</v>
      </c>
      <c r="Q71" s="144">
        <v>883</v>
      </c>
      <c r="R71" s="144">
        <v>1453</v>
      </c>
      <c r="S71" s="144">
        <v>1767</v>
      </c>
    </row>
    <row r="72" ht="12.75">
      <c r="S72" s="144"/>
    </row>
    <row r="73" spans="1:19" ht="12.75">
      <c r="A73" s="112" t="s">
        <v>164</v>
      </c>
      <c r="D73" s="118">
        <v>0</v>
      </c>
      <c r="O73" s="144">
        <v>0</v>
      </c>
      <c r="P73" s="144">
        <v>0</v>
      </c>
      <c r="Q73" s="144">
        <v>0</v>
      </c>
      <c r="R73" s="144">
        <v>513</v>
      </c>
      <c r="S73" s="144">
        <v>0</v>
      </c>
    </row>
    <row r="74" ht="12.75">
      <c r="S74" s="144"/>
    </row>
    <row r="75" spans="1:19" ht="12.75">
      <c r="A75" s="130" t="s">
        <v>36</v>
      </c>
      <c r="D75" s="136">
        <f>SUM(D59:D74)</f>
        <v>52000</v>
      </c>
      <c r="E75" s="233">
        <f>D75</f>
        <v>52000</v>
      </c>
      <c r="O75" s="151">
        <v>46073</v>
      </c>
      <c r="P75" s="151">
        <v>60035</v>
      </c>
      <c r="Q75" s="162">
        <f>SUM(Q59:Q74)</f>
        <v>65496</v>
      </c>
      <c r="R75" s="162">
        <f>SUM(R59:R74)</f>
        <v>42400</v>
      </c>
      <c r="S75" s="162">
        <f>SUM(S59:S74)</f>
        <v>55673</v>
      </c>
    </row>
    <row r="76" spans="9:19" ht="12.75">
      <c r="I76" s="144">
        <v>8100</v>
      </c>
      <c r="K76" s="144">
        <v>8100</v>
      </c>
      <c r="L76" s="144">
        <v>8100</v>
      </c>
      <c r="S76" s="144"/>
    </row>
    <row r="77" spans="1:19" ht="12.75">
      <c r="A77" s="137" t="s">
        <v>37</v>
      </c>
      <c r="D77" s="136">
        <f>E52-D75</f>
        <v>25311</v>
      </c>
      <c r="E77" s="233">
        <f>D77</f>
        <v>25311</v>
      </c>
      <c r="O77" s="161">
        <v>35762</v>
      </c>
      <c r="P77" s="161">
        <v>14787</v>
      </c>
      <c r="Q77" s="154">
        <f>Q52-Q75</f>
        <v>20389</v>
      </c>
      <c r="R77" s="154">
        <f>R52-R75</f>
        <v>27285</v>
      </c>
      <c r="S77" s="154">
        <f>S52-S75</f>
        <v>16779</v>
      </c>
    </row>
    <row r="78" spans="1:19" ht="12.75">
      <c r="A78" s="137"/>
      <c r="B78" s="189"/>
      <c r="D78" s="188"/>
      <c r="E78" s="126"/>
      <c r="O78" s="161"/>
      <c r="P78" s="161"/>
      <c r="S78" s="144"/>
    </row>
    <row r="79" spans="1:19" ht="12.75">
      <c r="A79" s="137"/>
      <c r="O79" s="161"/>
      <c r="P79" s="161"/>
      <c r="S79" s="144"/>
    </row>
    <row r="80" ht="12.75">
      <c r="S80" s="144"/>
    </row>
    <row r="81" spans="1:19" ht="12.75">
      <c r="A81" s="131" t="s">
        <v>251</v>
      </c>
      <c r="B81" s="132"/>
      <c r="C81" s="132"/>
      <c r="D81" s="138">
        <f>SUM(D59:D74)</f>
        <v>52000</v>
      </c>
      <c r="N81" s="166"/>
      <c r="S81" s="144"/>
    </row>
    <row r="82" spans="1:19" ht="12.75">
      <c r="A82" s="99" t="s">
        <v>205</v>
      </c>
      <c r="B82" s="99"/>
      <c r="D82" s="135">
        <v>55000</v>
      </c>
      <c r="N82" s="166"/>
      <c r="S82" s="144"/>
    </row>
    <row r="83" spans="1:19" ht="12.75">
      <c r="A83" s="131" t="s">
        <v>252</v>
      </c>
      <c r="B83" s="132"/>
      <c r="C83" s="132"/>
      <c r="D83" s="186">
        <f>E52</f>
        <v>77311</v>
      </c>
      <c r="E83" s="110"/>
      <c r="N83" s="166"/>
      <c r="S83" s="144"/>
    </row>
    <row r="84" spans="1:19" ht="12.75">
      <c r="A84" s="99" t="s">
        <v>236</v>
      </c>
      <c r="B84" s="99"/>
      <c r="D84" s="113">
        <v>83218.9</v>
      </c>
      <c r="N84" s="166"/>
      <c r="S84" s="144"/>
    </row>
    <row r="85" spans="1:14" ht="12.75">
      <c r="A85" s="140" t="s">
        <v>253</v>
      </c>
      <c r="B85" s="140"/>
      <c r="C85" s="141"/>
      <c r="D85" s="142">
        <f>D83-D84</f>
        <v>-5907.899999999994</v>
      </c>
      <c r="N85" s="166"/>
    </row>
    <row r="86" spans="3:14" ht="12.75">
      <c r="C86" s="99"/>
      <c r="D86" s="99"/>
      <c r="N86" s="166"/>
    </row>
    <row r="88" spans="1:19" s="144" customFormat="1" ht="12.75">
      <c r="A88" s="100"/>
      <c r="B88" s="100"/>
      <c r="C88" s="99"/>
      <c r="D88" s="99"/>
      <c r="E88" s="100"/>
      <c r="F88" s="213"/>
      <c r="N88" s="166"/>
      <c r="S88" s="100"/>
    </row>
  </sheetData>
  <sheetProtection/>
  <printOptions gridLines="1"/>
  <pageMargins left="0.7" right="0.7" top="0.75" bottom="0.75" header="0.3" footer="0.3"/>
  <pageSetup horizontalDpi="600" verticalDpi="600" orientation="landscape" paperSize="5" scale="90" r:id="rId3"/>
  <rowBreaks count="2" manualBreakCount="2">
    <brk id="44" max="255" man="1"/>
    <brk id="86" max="255" man="1"/>
  </rowBreaks>
  <colBreaks count="1" manualBreakCount="1">
    <brk id="13" max="8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7.00390625" style="0" customWidth="1"/>
    <col min="2" max="2" width="9.421875" style="0" customWidth="1"/>
    <col min="3" max="3" width="9.28125" style="0" bestFit="1" customWidth="1"/>
    <col min="4" max="5" width="9.57421875" style="0" bestFit="1" customWidth="1"/>
    <col min="6" max="6" width="9.28125" style="0" bestFit="1" customWidth="1"/>
    <col min="7" max="8" width="9.57421875" style="0" bestFit="1" customWidth="1"/>
    <col min="9" max="9" width="12.421875" style="0" customWidth="1"/>
  </cols>
  <sheetData>
    <row r="1" spans="1:8" ht="12.75">
      <c r="A1" s="2" t="s">
        <v>140</v>
      </c>
      <c r="F1" s="19"/>
      <c r="G1" s="19"/>
      <c r="H1" s="19"/>
    </row>
    <row r="2" spans="1:8" ht="12.75">
      <c r="A2" s="8" t="s">
        <v>141</v>
      </c>
      <c r="F2" s="19"/>
      <c r="G2" s="19"/>
      <c r="H2" s="19"/>
    </row>
    <row r="3" spans="6:9" ht="12.75">
      <c r="F3" s="20">
        <v>2006</v>
      </c>
      <c r="G3" s="19"/>
      <c r="H3" s="19"/>
      <c r="I3" s="12" t="s">
        <v>62</v>
      </c>
    </row>
    <row r="4" spans="1:9" ht="12.75">
      <c r="A4" s="1" t="s">
        <v>0</v>
      </c>
      <c r="B4" s="1" t="s">
        <v>11</v>
      </c>
      <c r="C4" s="1" t="s">
        <v>12</v>
      </c>
      <c r="D4" s="1" t="s">
        <v>13</v>
      </c>
      <c r="F4" s="21" t="s">
        <v>66</v>
      </c>
      <c r="G4" s="19"/>
      <c r="H4" s="19"/>
      <c r="I4" s="13">
        <v>2006</v>
      </c>
    </row>
    <row r="5" spans="1:8" ht="12.75">
      <c r="A5" s="3" t="s">
        <v>18</v>
      </c>
      <c r="B5" s="1"/>
      <c r="C5" s="1"/>
      <c r="D5" s="1"/>
      <c r="F5" s="19"/>
      <c r="G5" s="19"/>
      <c r="H5" s="19"/>
    </row>
    <row r="6" spans="1:9" ht="12.75">
      <c r="A6" t="s">
        <v>1</v>
      </c>
      <c r="B6" s="10">
        <f>SUM(B7:B9)</f>
        <v>115</v>
      </c>
      <c r="D6" s="10">
        <f>SUM(D7:D9)</f>
        <v>15625</v>
      </c>
      <c r="F6" s="22">
        <f>SUM(F7:F9)</f>
        <v>126</v>
      </c>
      <c r="G6" s="22">
        <f>SUM(G7:G9)</f>
        <v>17000</v>
      </c>
      <c r="H6" s="19"/>
      <c r="I6">
        <v>15832</v>
      </c>
    </row>
    <row r="7" spans="1:8" ht="12.75">
      <c r="A7" t="s">
        <v>48</v>
      </c>
      <c r="B7" s="14">
        <v>70</v>
      </c>
      <c r="C7">
        <v>150</v>
      </c>
      <c r="D7" s="14">
        <f>B7*C7</f>
        <v>10500</v>
      </c>
      <c r="F7" s="19">
        <v>73</v>
      </c>
      <c r="G7" s="19">
        <f>C7*F7</f>
        <v>10950</v>
      </c>
      <c r="H7" s="19"/>
    </row>
    <row r="8" spans="1:8" ht="12.75">
      <c r="A8" t="s">
        <v>49</v>
      </c>
      <c r="B8" s="14">
        <v>25</v>
      </c>
      <c r="C8">
        <v>125</v>
      </c>
      <c r="D8" s="14">
        <f>B8*C8</f>
        <v>3125</v>
      </c>
      <c r="F8" s="19">
        <v>30</v>
      </c>
      <c r="G8" s="19">
        <f>C8*F8</f>
        <v>3750</v>
      </c>
      <c r="H8" s="19"/>
    </row>
    <row r="9" spans="1:8" ht="12.75">
      <c r="A9" t="s">
        <v>50</v>
      </c>
      <c r="B9" s="14">
        <v>20</v>
      </c>
      <c r="C9">
        <v>100</v>
      </c>
      <c r="D9" s="14">
        <f>B9*C9</f>
        <v>2000</v>
      </c>
      <c r="F9" s="19">
        <v>23</v>
      </c>
      <c r="G9" s="19">
        <f>C9*F9</f>
        <v>2300</v>
      </c>
      <c r="H9" s="19"/>
    </row>
    <row r="10" spans="1:9" ht="12.75">
      <c r="A10" t="s">
        <v>2</v>
      </c>
      <c r="B10">
        <v>5</v>
      </c>
      <c r="C10">
        <v>75</v>
      </c>
      <c r="D10">
        <f>B10*C10</f>
        <v>375</v>
      </c>
      <c r="F10" s="19">
        <v>5</v>
      </c>
      <c r="G10" s="19">
        <f>C10*F10</f>
        <v>375</v>
      </c>
      <c r="H10" s="19"/>
      <c r="I10">
        <v>300</v>
      </c>
    </row>
    <row r="11" spans="1:9" ht="12.75">
      <c r="A11" t="s">
        <v>3</v>
      </c>
      <c r="B11">
        <v>15</v>
      </c>
      <c r="C11">
        <v>150</v>
      </c>
      <c r="D11">
        <f>B11*C11</f>
        <v>2250</v>
      </c>
      <c r="F11" s="19">
        <v>17</v>
      </c>
      <c r="G11" s="19">
        <f>C11*F11</f>
        <v>2550</v>
      </c>
      <c r="H11" s="19"/>
      <c r="I11">
        <v>675</v>
      </c>
    </row>
    <row r="12" spans="1:9" ht="12.75">
      <c r="A12" s="5" t="s">
        <v>25</v>
      </c>
      <c r="B12" s="11">
        <f>SUM(B7:B11)</f>
        <v>135</v>
      </c>
      <c r="E12" s="10">
        <f>SUM(D7:D11)</f>
        <v>18250</v>
      </c>
      <c r="F12" s="23">
        <f>SUM(F6:F11)</f>
        <v>274</v>
      </c>
      <c r="G12" s="19"/>
      <c r="H12" s="22">
        <f>SUM(G7:G11)</f>
        <v>19925</v>
      </c>
      <c r="I12" s="2">
        <f>SUM(I6:I11)</f>
        <v>16807</v>
      </c>
    </row>
    <row r="13" spans="6:8" ht="12.75">
      <c r="F13" s="19"/>
      <c r="G13" s="19"/>
      <c r="H13" s="19"/>
    </row>
    <row r="14" spans="1:8" ht="12.75">
      <c r="A14" s="4" t="s">
        <v>19</v>
      </c>
      <c r="F14" s="19"/>
      <c r="G14" s="19"/>
      <c r="H14" s="19"/>
    </row>
    <row r="15" spans="1:9" ht="12.75">
      <c r="A15" t="s">
        <v>20</v>
      </c>
      <c r="B15" s="10">
        <f>SUM(B16:B18)</f>
        <v>85</v>
      </c>
      <c r="D15" s="10">
        <f>SUM(D16:D18)</f>
        <v>6300</v>
      </c>
      <c r="F15" s="22">
        <f>SUM(F16:F18)</f>
        <v>91</v>
      </c>
      <c r="G15" s="22">
        <f>SUM(G16:G18)</f>
        <v>9080</v>
      </c>
      <c r="H15" s="19"/>
      <c r="I15">
        <v>8778</v>
      </c>
    </row>
    <row r="16" spans="1:8" ht="12.75">
      <c r="A16" t="s">
        <v>51</v>
      </c>
      <c r="B16">
        <v>10</v>
      </c>
      <c r="C16">
        <v>80</v>
      </c>
      <c r="D16">
        <f>B16*C16</f>
        <v>800</v>
      </c>
      <c r="F16" s="19">
        <v>11</v>
      </c>
      <c r="G16" s="19">
        <f>C16*F16</f>
        <v>880</v>
      </c>
      <c r="H16" s="19"/>
    </row>
    <row r="17" spans="1:8" ht="12.75">
      <c r="A17" t="s">
        <v>52</v>
      </c>
      <c r="B17">
        <v>25</v>
      </c>
      <c r="C17">
        <v>130</v>
      </c>
      <c r="D17">
        <f>B17*C17</f>
        <v>3250</v>
      </c>
      <c r="F17" s="19">
        <v>25</v>
      </c>
      <c r="G17" s="19">
        <f>C17*F17</f>
        <v>3250</v>
      </c>
      <c r="H17" s="19"/>
    </row>
    <row r="18" spans="1:8" ht="12.75">
      <c r="A18" t="s">
        <v>53</v>
      </c>
      <c r="B18">
        <v>50</v>
      </c>
      <c r="C18">
        <v>90</v>
      </c>
      <c r="D18">
        <v>2250</v>
      </c>
      <c r="F18" s="19">
        <v>55</v>
      </c>
      <c r="G18" s="19">
        <f>C18*F18</f>
        <v>4950</v>
      </c>
      <c r="H18" s="19"/>
    </row>
    <row r="19" spans="1:8" ht="12.75">
      <c r="A19" t="s">
        <v>21</v>
      </c>
      <c r="B19">
        <v>25</v>
      </c>
      <c r="C19">
        <v>35</v>
      </c>
      <c r="D19">
        <f>B19*C19</f>
        <v>875</v>
      </c>
      <c r="F19" s="19">
        <v>40</v>
      </c>
      <c r="G19" s="19">
        <f>C19*F19</f>
        <v>1400</v>
      </c>
      <c r="H19" s="19"/>
    </row>
    <row r="20" spans="1:9" ht="12.75">
      <c r="A20" t="s">
        <v>41</v>
      </c>
      <c r="D20" s="17">
        <v>2000</v>
      </c>
      <c r="F20" s="19"/>
      <c r="G20" s="19"/>
      <c r="H20" s="19"/>
      <c r="I20">
        <v>2551</v>
      </c>
    </row>
    <row r="21" spans="1:9" ht="12.75">
      <c r="A21" s="5" t="s">
        <v>26</v>
      </c>
      <c r="B21" s="11">
        <f>SUM(B16:B20)</f>
        <v>110</v>
      </c>
      <c r="E21" s="14">
        <f>SUM(D16:D20)</f>
        <v>9175</v>
      </c>
      <c r="F21" s="19"/>
      <c r="G21" s="19"/>
      <c r="H21" s="24">
        <f>SUM(G16:G20)</f>
        <v>10480</v>
      </c>
      <c r="I21" s="2">
        <f>SUM(I15:I20)</f>
        <v>11329</v>
      </c>
    </row>
    <row r="22" spans="6:8" ht="12.75">
      <c r="F22" s="19"/>
      <c r="G22" s="25"/>
      <c r="H22" s="19"/>
    </row>
    <row r="23" spans="1:8" ht="12.75">
      <c r="A23" s="4" t="s">
        <v>4</v>
      </c>
      <c r="F23" s="19"/>
      <c r="G23" s="21"/>
      <c r="H23" s="19"/>
    </row>
    <row r="24" spans="1:8" ht="12.75">
      <c r="A24" t="s">
        <v>54</v>
      </c>
      <c r="B24" s="59">
        <v>30</v>
      </c>
      <c r="C24">
        <v>445</v>
      </c>
      <c r="D24" s="10">
        <f>B24*C24</f>
        <v>13350</v>
      </c>
      <c r="F24" s="22">
        <v>53</v>
      </c>
      <c r="G24" s="22">
        <f>425*F24</f>
        <v>22525</v>
      </c>
      <c r="H24" s="22"/>
    </row>
    <row r="25" spans="1:8" ht="12.75">
      <c r="A25" t="s">
        <v>55</v>
      </c>
      <c r="B25" s="59">
        <v>8</v>
      </c>
      <c r="C25">
        <v>695</v>
      </c>
      <c r="D25" s="10">
        <f>B25*C25</f>
        <v>5560</v>
      </c>
      <c r="F25" s="22"/>
      <c r="G25" s="22"/>
      <c r="H25" s="22"/>
    </row>
    <row r="26" spans="1:9" ht="12.75">
      <c r="A26" s="5" t="s">
        <v>27</v>
      </c>
      <c r="E26" s="60">
        <f>SUM(D24:D25)</f>
        <v>18910</v>
      </c>
      <c r="F26" s="22"/>
      <c r="G26" s="22"/>
      <c r="H26" s="22">
        <f>SUM(G24:G24)</f>
        <v>22525</v>
      </c>
      <c r="I26" s="2">
        <v>21861</v>
      </c>
    </row>
    <row r="27" spans="6:8" ht="12.75">
      <c r="F27" s="19"/>
      <c r="G27" s="20">
        <v>2007</v>
      </c>
      <c r="H27" s="19"/>
    </row>
    <row r="28" spans="1:8" ht="12.75">
      <c r="A28" s="4" t="s">
        <v>5</v>
      </c>
      <c r="F28" s="19"/>
      <c r="G28" s="21"/>
      <c r="H28" s="19"/>
    </row>
    <row r="29" spans="1:8" ht="12.75">
      <c r="A29" t="s">
        <v>56</v>
      </c>
      <c r="B29">
        <v>1</v>
      </c>
      <c r="C29">
        <v>1250</v>
      </c>
      <c r="D29">
        <f>B29*C29</f>
        <v>1250</v>
      </c>
      <c r="F29" s="19">
        <v>0</v>
      </c>
      <c r="G29" s="19">
        <v>1250</v>
      </c>
      <c r="H29" s="19">
        <f>F29*G29</f>
        <v>0</v>
      </c>
    </row>
    <row r="30" spans="1:8" ht="12.75">
      <c r="A30" t="s">
        <v>57</v>
      </c>
      <c r="B30" s="17">
        <v>1</v>
      </c>
      <c r="C30">
        <v>1000</v>
      </c>
      <c r="D30">
        <f>B30*C30</f>
        <v>1000</v>
      </c>
      <c r="F30" s="19">
        <v>3</v>
      </c>
      <c r="G30" s="19">
        <v>1000</v>
      </c>
      <c r="H30" s="19">
        <f>F30*G30</f>
        <v>3000</v>
      </c>
    </row>
    <row r="31" spans="1:8" ht="12.75">
      <c r="A31" t="s">
        <v>58</v>
      </c>
      <c r="B31" s="61">
        <v>1</v>
      </c>
      <c r="C31">
        <v>750</v>
      </c>
      <c r="D31">
        <f>B31*C31</f>
        <v>750</v>
      </c>
      <c r="F31" s="19">
        <v>6</v>
      </c>
      <c r="G31" s="19">
        <v>750</v>
      </c>
      <c r="H31" s="19">
        <f>F31*G31</f>
        <v>4500</v>
      </c>
    </row>
    <row r="32" spans="1:8" ht="12.75">
      <c r="A32" t="s">
        <v>9</v>
      </c>
      <c r="B32" s="37">
        <v>1</v>
      </c>
      <c r="C32">
        <v>500</v>
      </c>
      <c r="D32">
        <f>B32*C32</f>
        <v>500</v>
      </c>
      <c r="F32" s="19">
        <v>1</v>
      </c>
      <c r="G32" s="19">
        <v>500</v>
      </c>
      <c r="H32" s="19">
        <f>F32*G32</f>
        <v>500</v>
      </c>
    </row>
    <row r="33" spans="1:8" ht="12.75">
      <c r="A33" t="s">
        <v>44</v>
      </c>
      <c r="B33" s="15">
        <v>18</v>
      </c>
      <c r="D33" s="15">
        <v>18000</v>
      </c>
      <c r="F33" s="19">
        <v>18</v>
      </c>
      <c r="G33" s="19"/>
      <c r="H33" s="19">
        <v>18000</v>
      </c>
    </row>
    <row r="34" spans="1:9" ht="12.75">
      <c r="A34" s="5" t="s">
        <v>28</v>
      </c>
      <c r="B34" s="7">
        <f>SUM(B29:B33)</f>
        <v>22</v>
      </c>
      <c r="E34" s="62">
        <f>SUM(D29:D33)</f>
        <v>21500</v>
      </c>
      <c r="F34" s="23">
        <f>SUM(F29:F33)</f>
        <v>28</v>
      </c>
      <c r="G34" s="19"/>
      <c r="H34" s="12">
        <f>SUM(H29:H33)</f>
        <v>26000</v>
      </c>
      <c r="I34" s="2">
        <v>22075</v>
      </c>
    </row>
    <row r="35" spans="6:8" ht="12.75">
      <c r="F35" s="19"/>
      <c r="G35" s="20">
        <v>2007</v>
      </c>
      <c r="H35" s="19"/>
    </row>
    <row r="36" spans="1:8" ht="12.75">
      <c r="A36" s="4" t="s">
        <v>22</v>
      </c>
      <c r="F36" s="19"/>
      <c r="G36" s="21"/>
      <c r="H36" s="19"/>
    </row>
    <row r="37" spans="1:8" ht="12.75">
      <c r="A37" t="s">
        <v>23</v>
      </c>
      <c r="B37" s="61">
        <v>2</v>
      </c>
      <c r="C37" s="37">
        <v>200</v>
      </c>
      <c r="D37">
        <f>B37*C37</f>
        <v>400</v>
      </c>
      <c r="F37" s="26">
        <v>4</v>
      </c>
      <c r="G37" s="19">
        <v>275</v>
      </c>
      <c r="H37" s="26">
        <f>F37*G37</f>
        <v>1100</v>
      </c>
    </row>
    <row r="38" spans="1:8" ht="12.75">
      <c r="A38" t="s">
        <v>24</v>
      </c>
      <c r="B38" s="61">
        <v>2</v>
      </c>
      <c r="C38" s="37">
        <v>100</v>
      </c>
      <c r="D38">
        <f>B38*C38</f>
        <v>200</v>
      </c>
      <c r="F38" s="19">
        <v>2</v>
      </c>
      <c r="G38" s="19">
        <v>175</v>
      </c>
      <c r="H38" s="27">
        <f>F38*G38</f>
        <v>350</v>
      </c>
    </row>
    <row r="39" spans="1:9" ht="12.75">
      <c r="A39" s="5" t="s">
        <v>29</v>
      </c>
      <c r="E39" s="12">
        <f>SUM(D37:D38)</f>
        <v>600</v>
      </c>
      <c r="F39" s="19"/>
      <c r="G39" s="19"/>
      <c r="H39" s="28">
        <f>SUM(H37:H38)</f>
        <v>1450</v>
      </c>
      <c r="I39" t="s">
        <v>65</v>
      </c>
    </row>
    <row r="40" spans="1:8" ht="12.75">
      <c r="A40" s="5" t="s">
        <v>67</v>
      </c>
      <c r="E40" s="60">
        <f>E34+E39</f>
        <v>22100</v>
      </c>
      <c r="F40" s="19"/>
      <c r="G40" s="19"/>
      <c r="H40" s="22">
        <f>H34+H39</f>
        <v>27450</v>
      </c>
    </row>
    <row r="41" spans="1:9" ht="12.75">
      <c r="A41" s="66" t="s">
        <v>35</v>
      </c>
      <c r="C41" s="49" t="s">
        <v>139</v>
      </c>
      <c r="D41" s="67"/>
      <c r="E41" s="67"/>
      <c r="F41" s="59">
        <f>SUM(E12:E39)</f>
        <v>68435</v>
      </c>
      <c r="G41" s="19"/>
      <c r="H41" s="22">
        <f>SUM(H12:H39)-H34</f>
        <v>81830</v>
      </c>
      <c r="I41" s="10">
        <f>I12+I21+I26+I34</f>
        <v>72072</v>
      </c>
    </row>
    <row r="42" spans="3:8" ht="12.75">
      <c r="C42" s="2">
        <v>2009</v>
      </c>
      <c r="D42" s="2" t="s">
        <v>137</v>
      </c>
      <c r="F42" s="29">
        <v>75650</v>
      </c>
      <c r="G42" s="63" t="s">
        <v>63</v>
      </c>
      <c r="H42" s="19"/>
    </row>
    <row r="43" spans="1:8" ht="12.75">
      <c r="A43" s="1" t="s">
        <v>6</v>
      </c>
      <c r="F43" s="19"/>
      <c r="G43" s="25">
        <v>2005</v>
      </c>
      <c r="H43" s="19"/>
    </row>
    <row r="44" spans="1:8" ht="12.75">
      <c r="A44" s="4" t="s">
        <v>14</v>
      </c>
      <c r="F44" s="19"/>
      <c r="G44" s="21" t="s">
        <v>38</v>
      </c>
      <c r="H44" s="19"/>
    </row>
    <row r="45" spans="1:8" ht="12.75">
      <c r="A45" t="s">
        <v>16</v>
      </c>
      <c r="C45" s="38">
        <v>5500</v>
      </c>
      <c r="F45" s="19"/>
      <c r="G45" s="19"/>
      <c r="H45" s="19"/>
    </row>
    <row r="46" spans="1:9" ht="12.75">
      <c r="A46" t="s">
        <v>15</v>
      </c>
      <c r="C46">
        <v>2000</v>
      </c>
      <c r="F46" s="19"/>
      <c r="G46" s="19"/>
      <c r="H46" s="19"/>
      <c r="I46" s="12" t="s">
        <v>62</v>
      </c>
    </row>
    <row r="47" spans="1:9" ht="12.75">
      <c r="A47" t="s">
        <v>17</v>
      </c>
      <c r="C47" s="38">
        <v>500</v>
      </c>
      <c r="F47" s="19"/>
      <c r="G47" s="19"/>
      <c r="H47" s="19"/>
      <c r="I47" s="13">
        <v>2006</v>
      </c>
    </row>
    <row r="48" spans="1:9" ht="12.75">
      <c r="A48" s="5" t="s">
        <v>30</v>
      </c>
      <c r="D48">
        <f>SUM(C45:C47)</f>
        <v>8000</v>
      </c>
      <c r="F48" s="19"/>
      <c r="G48" s="19"/>
      <c r="H48" s="19">
        <v>10062</v>
      </c>
      <c r="I48">
        <v>7705</v>
      </c>
    </row>
    <row r="49" spans="1:8" ht="12.75">
      <c r="A49" s="5"/>
      <c r="F49" s="19"/>
      <c r="G49" s="19"/>
      <c r="H49" s="19"/>
    </row>
    <row r="50" spans="1:9" ht="12.75">
      <c r="A50" s="5" t="s">
        <v>42</v>
      </c>
      <c r="D50" s="38">
        <v>3700</v>
      </c>
      <c r="F50" s="19"/>
      <c r="G50" s="19" t="s">
        <v>64</v>
      </c>
      <c r="H50" s="24">
        <v>3438</v>
      </c>
      <c r="I50">
        <v>3940</v>
      </c>
    </row>
    <row r="51" spans="1:8" ht="12.75">
      <c r="A51" s="5"/>
      <c r="F51" s="19"/>
      <c r="G51" s="19"/>
      <c r="H51" s="19"/>
    </row>
    <row r="52" spans="1:9" ht="12.75">
      <c r="A52" s="5" t="s">
        <v>43</v>
      </c>
      <c r="D52">
        <v>3000</v>
      </c>
      <c r="F52" s="19"/>
      <c r="G52" s="19"/>
      <c r="H52" s="19">
        <v>2830</v>
      </c>
      <c r="I52">
        <v>2880</v>
      </c>
    </row>
    <row r="53" spans="1:8" ht="12.75">
      <c r="A53" s="5"/>
      <c r="C53" s="12"/>
      <c r="F53" s="19"/>
      <c r="G53" s="19"/>
      <c r="H53" s="19"/>
    </row>
    <row r="54" spans="1:9" ht="12.75">
      <c r="A54" s="5" t="s">
        <v>31</v>
      </c>
      <c r="B54" s="64">
        <v>45</v>
      </c>
      <c r="C54" s="37">
        <v>75</v>
      </c>
      <c r="D54" s="64">
        <f>B54*C54</f>
        <v>3375</v>
      </c>
      <c r="F54" s="19"/>
      <c r="G54" s="19"/>
      <c r="H54" s="24">
        <v>3961</v>
      </c>
      <c r="I54">
        <v>3030</v>
      </c>
    </row>
    <row r="55" spans="1:8" ht="12.75">
      <c r="A55" s="5"/>
      <c r="F55" s="19"/>
      <c r="G55" s="19"/>
      <c r="H55" s="19"/>
    </row>
    <row r="56" spans="1:9" ht="12.75">
      <c r="A56" s="5" t="s">
        <v>32</v>
      </c>
      <c r="D56" s="39">
        <v>30000</v>
      </c>
      <c r="F56" s="19"/>
      <c r="G56" s="19" t="s">
        <v>64</v>
      </c>
      <c r="H56" s="19">
        <v>27467</v>
      </c>
      <c r="I56">
        <v>29820</v>
      </c>
    </row>
    <row r="57" spans="1:8" ht="12.75">
      <c r="A57" s="5"/>
      <c r="F57" s="19"/>
      <c r="G57" s="19"/>
      <c r="H57" s="19"/>
    </row>
    <row r="58" spans="1:9" ht="12.75">
      <c r="A58" s="5" t="s">
        <v>33</v>
      </c>
      <c r="D58" s="17">
        <v>4000</v>
      </c>
      <c r="F58" s="19"/>
      <c r="G58" s="19"/>
      <c r="H58" s="24">
        <v>2199</v>
      </c>
      <c r="I58">
        <v>4169</v>
      </c>
    </row>
    <row r="59" spans="1:8" ht="12.75">
      <c r="A59" s="5"/>
      <c r="F59" s="19"/>
      <c r="G59" s="19"/>
      <c r="H59" s="19"/>
    </row>
    <row r="60" spans="1:9" ht="12.75">
      <c r="A60" s="5" t="s">
        <v>34</v>
      </c>
      <c r="D60">
        <v>2000</v>
      </c>
      <c r="F60" s="19"/>
      <c r="G60" s="19"/>
      <c r="H60" s="19">
        <v>2028</v>
      </c>
      <c r="I60">
        <v>2497</v>
      </c>
    </row>
    <row r="61" spans="6:8" ht="12.75">
      <c r="F61" s="19"/>
      <c r="G61" s="19"/>
      <c r="H61" s="19"/>
    </row>
    <row r="62" spans="1:9" ht="12.75">
      <c r="A62" s="5" t="s">
        <v>40</v>
      </c>
      <c r="D62" s="15">
        <v>9000</v>
      </c>
      <c r="F62" s="19"/>
      <c r="G62" s="19"/>
      <c r="H62" s="19">
        <v>8600</v>
      </c>
      <c r="I62">
        <v>8649</v>
      </c>
    </row>
    <row r="63" spans="6:8" ht="12.75">
      <c r="F63" s="19"/>
      <c r="G63" s="19"/>
      <c r="H63" s="19"/>
    </row>
    <row r="64" spans="1:9" ht="12.75">
      <c r="A64" s="66" t="s">
        <v>36</v>
      </c>
      <c r="C64" s="49" t="s">
        <v>139</v>
      </c>
      <c r="D64" s="67"/>
      <c r="E64" s="67"/>
      <c r="F64" s="59">
        <f>SUM(D48:D62)</f>
        <v>63075</v>
      </c>
      <c r="G64" s="19"/>
      <c r="H64" s="22">
        <f>SUM(H48:H62)</f>
        <v>60585</v>
      </c>
      <c r="I64" s="10">
        <f>SUM(I48:I62)</f>
        <v>62690</v>
      </c>
    </row>
    <row r="65" spans="3:8" ht="12.75">
      <c r="C65" s="2">
        <v>2009</v>
      </c>
      <c r="D65" s="2" t="s">
        <v>137</v>
      </c>
      <c r="F65" s="29">
        <v>63450</v>
      </c>
      <c r="G65" s="19"/>
      <c r="H65" s="19"/>
    </row>
    <row r="66" spans="1:9" ht="12.75">
      <c r="A66" s="5" t="s">
        <v>37</v>
      </c>
      <c r="C66" s="49" t="s">
        <v>139</v>
      </c>
      <c r="D66" s="67"/>
      <c r="E66" s="67"/>
      <c r="F66" s="65">
        <f>F41-F64</f>
        <v>5360</v>
      </c>
      <c r="G66" s="19"/>
      <c r="H66" s="14">
        <f>H41-H64</f>
        <v>21245</v>
      </c>
      <c r="I66" s="14">
        <f>I41-I64</f>
        <v>9382</v>
      </c>
    </row>
    <row r="67" spans="3:6" ht="12.75">
      <c r="C67" s="2">
        <v>2009</v>
      </c>
      <c r="D67" s="2" t="s">
        <v>137</v>
      </c>
      <c r="F67" s="2">
        <f>F42-F65</f>
        <v>12200</v>
      </c>
    </row>
    <row r="68" spans="3:6" ht="12.75">
      <c r="C68" s="44">
        <v>2009</v>
      </c>
      <c r="D68" s="44" t="s">
        <v>138</v>
      </c>
      <c r="E68" s="68"/>
      <c r="F68" s="44">
        <f>F67-F66</f>
        <v>6840</v>
      </c>
    </row>
  </sheetData>
  <sheetProtection/>
  <printOptions gridLines="1"/>
  <pageMargins left="0.75" right="0.75" top="1" bottom="1" header="0.5" footer="0.5"/>
  <pageSetup horizontalDpi="600" verticalDpi="600" orientation="portrait" scale="72" r:id="rId1"/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68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47.00390625" style="0" customWidth="1"/>
    <col min="2" max="2" width="9.421875" style="0" customWidth="1"/>
    <col min="3" max="3" width="9.28125" style="0" bestFit="1" customWidth="1"/>
    <col min="4" max="5" width="9.57421875" style="0" bestFit="1" customWidth="1"/>
    <col min="6" max="6" width="9.28125" style="0" bestFit="1" customWidth="1"/>
    <col min="7" max="8" width="9.57421875" style="0" bestFit="1" customWidth="1"/>
    <col min="9" max="9" width="12.421875" style="0" customWidth="1"/>
  </cols>
  <sheetData>
    <row r="1" spans="1:8" ht="12.75">
      <c r="A1" s="2" t="s">
        <v>134</v>
      </c>
      <c r="F1" s="19"/>
      <c r="G1" s="19"/>
      <c r="H1" s="19"/>
    </row>
    <row r="2" spans="1:8" ht="12.75">
      <c r="A2" s="8" t="s">
        <v>136</v>
      </c>
      <c r="F2" s="19"/>
      <c r="G2" s="19"/>
      <c r="H2" s="19"/>
    </row>
    <row r="3" spans="6:9" ht="12.75">
      <c r="F3" s="20">
        <v>2006</v>
      </c>
      <c r="G3" s="19"/>
      <c r="H3" s="19"/>
      <c r="I3" s="12" t="s">
        <v>62</v>
      </c>
    </row>
    <row r="4" spans="1:9" ht="12.75">
      <c r="A4" s="1" t="s">
        <v>0</v>
      </c>
      <c r="B4" s="1" t="s">
        <v>11</v>
      </c>
      <c r="C4" s="1" t="s">
        <v>12</v>
      </c>
      <c r="D4" s="1" t="s">
        <v>13</v>
      </c>
      <c r="F4" s="21" t="s">
        <v>66</v>
      </c>
      <c r="G4" s="19"/>
      <c r="H4" s="19"/>
      <c r="I4" s="13">
        <v>2006</v>
      </c>
    </row>
    <row r="5" spans="1:8" ht="12.75">
      <c r="A5" s="3" t="s">
        <v>18</v>
      </c>
      <c r="B5" s="1"/>
      <c r="C5" s="1"/>
      <c r="D5" s="1"/>
      <c r="F5" s="19"/>
      <c r="G5" s="19"/>
      <c r="H5" s="19"/>
    </row>
    <row r="6" spans="1:9" ht="12.75">
      <c r="A6" t="s">
        <v>1</v>
      </c>
      <c r="B6" s="10">
        <f>SUM(B7:B9)</f>
        <v>115</v>
      </c>
      <c r="D6" s="10">
        <f>SUM(D7:D9)</f>
        <v>15625</v>
      </c>
      <c r="F6" s="22">
        <f>SUM(F7:F9)</f>
        <v>126</v>
      </c>
      <c r="G6" s="22">
        <f>SUM(G7:G9)</f>
        <v>17000</v>
      </c>
      <c r="H6" s="19"/>
      <c r="I6">
        <v>15832</v>
      </c>
    </row>
    <row r="7" spans="1:8" ht="12.75">
      <c r="A7" t="s">
        <v>48</v>
      </c>
      <c r="B7" s="14">
        <v>70</v>
      </c>
      <c r="C7">
        <v>150</v>
      </c>
      <c r="D7" s="14">
        <f>B7*C7</f>
        <v>10500</v>
      </c>
      <c r="F7" s="19">
        <v>73</v>
      </c>
      <c r="G7" s="19">
        <f>C7*F7</f>
        <v>10950</v>
      </c>
      <c r="H7" s="19"/>
    </row>
    <row r="8" spans="1:8" ht="12.75">
      <c r="A8" t="s">
        <v>49</v>
      </c>
      <c r="B8" s="14">
        <v>25</v>
      </c>
      <c r="C8">
        <v>125</v>
      </c>
      <c r="D8" s="14">
        <f>B8*C8</f>
        <v>3125</v>
      </c>
      <c r="F8" s="19">
        <v>30</v>
      </c>
      <c r="G8" s="19">
        <f>C8*F8</f>
        <v>3750</v>
      </c>
      <c r="H8" s="19"/>
    </row>
    <row r="9" spans="1:8" ht="12.75">
      <c r="A9" t="s">
        <v>50</v>
      </c>
      <c r="B9" s="14">
        <v>20</v>
      </c>
      <c r="C9">
        <v>100</v>
      </c>
      <c r="D9" s="14">
        <f>B9*C9</f>
        <v>2000</v>
      </c>
      <c r="F9" s="19">
        <v>23</v>
      </c>
      <c r="G9" s="19">
        <f>C9*F9</f>
        <v>2300</v>
      </c>
      <c r="H9" s="19"/>
    </row>
    <row r="10" spans="1:9" ht="12.75">
      <c r="A10" t="s">
        <v>2</v>
      </c>
      <c r="B10">
        <v>5</v>
      </c>
      <c r="C10">
        <v>75</v>
      </c>
      <c r="D10">
        <f>B10*C10</f>
        <v>375</v>
      </c>
      <c r="F10" s="19">
        <v>5</v>
      </c>
      <c r="G10" s="19">
        <f>C10*F10</f>
        <v>375</v>
      </c>
      <c r="H10" s="19"/>
      <c r="I10">
        <v>300</v>
      </c>
    </row>
    <row r="11" spans="1:9" ht="12.75">
      <c r="A11" t="s">
        <v>3</v>
      </c>
      <c r="B11">
        <v>15</v>
      </c>
      <c r="C11">
        <v>150</v>
      </c>
      <c r="D11">
        <f>B11*C11</f>
        <v>2250</v>
      </c>
      <c r="F11" s="19">
        <v>17</v>
      </c>
      <c r="G11" s="19">
        <f>C11*F11</f>
        <v>2550</v>
      </c>
      <c r="H11" s="19"/>
      <c r="I11">
        <v>675</v>
      </c>
    </row>
    <row r="12" spans="1:9" ht="12.75">
      <c r="A12" s="5" t="s">
        <v>25</v>
      </c>
      <c r="B12" s="11">
        <f>SUM(B7:B11)</f>
        <v>135</v>
      </c>
      <c r="E12" s="10">
        <f>SUM(D7:D11)</f>
        <v>18250</v>
      </c>
      <c r="F12" s="23">
        <f>SUM(F6:F11)</f>
        <v>274</v>
      </c>
      <c r="G12" s="19"/>
      <c r="H12" s="22">
        <f>SUM(G7:G11)</f>
        <v>19925</v>
      </c>
      <c r="I12" s="2">
        <f>SUM(I6:I11)</f>
        <v>16807</v>
      </c>
    </row>
    <row r="13" spans="6:8" ht="12.75">
      <c r="F13" s="19"/>
      <c r="G13" s="19"/>
      <c r="H13" s="19"/>
    </row>
    <row r="14" spans="1:8" ht="12.75">
      <c r="A14" s="4" t="s">
        <v>19</v>
      </c>
      <c r="F14" s="19"/>
      <c r="G14" s="19"/>
      <c r="H14" s="19"/>
    </row>
    <row r="15" spans="1:9" ht="12.75">
      <c r="A15" t="s">
        <v>20</v>
      </c>
      <c r="B15" s="10">
        <f>SUM(B16:B18)</f>
        <v>85</v>
      </c>
      <c r="D15" s="10">
        <f>SUM(D16:D18)</f>
        <v>8550</v>
      </c>
      <c r="F15" s="22">
        <f>SUM(F16:F18)</f>
        <v>91</v>
      </c>
      <c r="G15" s="22">
        <f>SUM(G16:G18)</f>
        <v>9080</v>
      </c>
      <c r="H15" s="19"/>
      <c r="I15">
        <v>8778</v>
      </c>
    </row>
    <row r="16" spans="1:8" ht="12.75">
      <c r="A16" t="s">
        <v>51</v>
      </c>
      <c r="B16">
        <v>10</v>
      </c>
      <c r="C16">
        <v>80</v>
      </c>
      <c r="D16">
        <f>B16*C16</f>
        <v>800</v>
      </c>
      <c r="F16" s="19">
        <v>11</v>
      </c>
      <c r="G16" s="19">
        <f>C16*F16</f>
        <v>880</v>
      </c>
      <c r="H16" s="19"/>
    </row>
    <row r="17" spans="1:8" ht="12.75">
      <c r="A17" t="s">
        <v>52</v>
      </c>
      <c r="B17">
        <v>25</v>
      </c>
      <c r="C17">
        <v>130</v>
      </c>
      <c r="D17">
        <f>B17*C17</f>
        <v>3250</v>
      </c>
      <c r="F17" s="19">
        <v>25</v>
      </c>
      <c r="G17" s="19">
        <f>C17*F17</f>
        <v>3250</v>
      </c>
      <c r="H17" s="19"/>
    </row>
    <row r="18" spans="1:8" ht="12.75">
      <c r="A18" t="s">
        <v>53</v>
      </c>
      <c r="B18">
        <v>50</v>
      </c>
      <c r="C18">
        <v>90</v>
      </c>
      <c r="D18">
        <f>B18*C18</f>
        <v>4500</v>
      </c>
      <c r="F18" s="19">
        <v>55</v>
      </c>
      <c r="G18" s="19">
        <f>C18*F18</f>
        <v>4950</v>
      </c>
      <c r="H18" s="19"/>
    </row>
    <row r="19" spans="1:8" ht="12.75">
      <c r="A19" t="s">
        <v>21</v>
      </c>
      <c r="B19">
        <v>25</v>
      </c>
      <c r="C19">
        <v>35</v>
      </c>
      <c r="D19">
        <f>B19*C19</f>
        <v>875</v>
      </c>
      <c r="F19" s="19">
        <v>40</v>
      </c>
      <c r="G19" s="19">
        <f>C19*F19</f>
        <v>1400</v>
      </c>
      <c r="H19" s="19"/>
    </row>
    <row r="20" spans="1:9" ht="12.75">
      <c r="A20" t="s">
        <v>41</v>
      </c>
      <c r="D20" s="17">
        <v>2000</v>
      </c>
      <c r="F20" s="19"/>
      <c r="G20" s="19"/>
      <c r="H20" s="19"/>
      <c r="I20">
        <v>2551</v>
      </c>
    </row>
    <row r="21" spans="1:9" ht="12.75">
      <c r="A21" s="5" t="s">
        <v>26</v>
      </c>
      <c r="B21" s="11">
        <f>SUM(B16:B20)</f>
        <v>110</v>
      </c>
      <c r="E21" s="14">
        <f>SUM(D16:D20)</f>
        <v>11425</v>
      </c>
      <c r="F21" s="19"/>
      <c r="G21" s="19"/>
      <c r="H21" s="24">
        <f>SUM(G16:G20)</f>
        <v>10480</v>
      </c>
      <c r="I21" s="2">
        <f>SUM(I15:I20)</f>
        <v>11329</v>
      </c>
    </row>
    <row r="22" spans="6:8" ht="12.75">
      <c r="F22" s="19"/>
      <c r="G22" s="25"/>
      <c r="H22" s="19"/>
    </row>
    <row r="23" spans="1:8" ht="12.75">
      <c r="A23" s="4" t="s">
        <v>4</v>
      </c>
      <c r="F23" s="19"/>
      <c r="G23" s="21"/>
      <c r="H23" s="19"/>
    </row>
    <row r="24" spans="1:8" ht="12.75">
      <c r="A24" t="s">
        <v>54</v>
      </c>
      <c r="B24" s="69">
        <v>30</v>
      </c>
      <c r="C24">
        <v>445</v>
      </c>
      <c r="D24" s="10">
        <f>B24*C24</f>
        <v>13350</v>
      </c>
      <c r="F24" s="22">
        <v>53</v>
      </c>
      <c r="G24" s="22">
        <f>425*F24</f>
        <v>22525</v>
      </c>
      <c r="H24" s="22"/>
    </row>
    <row r="25" spans="1:8" ht="12.75">
      <c r="A25" t="s">
        <v>55</v>
      </c>
      <c r="B25" s="69">
        <v>8</v>
      </c>
      <c r="C25">
        <v>695</v>
      </c>
      <c r="D25" s="10">
        <f>B25*C25</f>
        <v>5560</v>
      </c>
      <c r="F25" s="22"/>
      <c r="G25" s="22"/>
      <c r="H25" s="22"/>
    </row>
    <row r="26" spans="1:9" ht="12.75">
      <c r="A26" s="5" t="s">
        <v>27</v>
      </c>
      <c r="E26" s="70">
        <f>SUM(D24:D25)</f>
        <v>18910</v>
      </c>
      <c r="F26" s="22"/>
      <c r="G26" s="22"/>
      <c r="H26" s="22">
        <f>SUM(G24:G24)</f>
        <v>22525</v>
      </c>
      <c r="I26" s="2">
        <v>21861</v>
      </c>
    </row>
    <row r="27" spans="6:8" ht="12.75">
      <c r="F27" s="19"/>
      <c r="G27" s="20">
        <v>2007</v>
      </c>
      <c r="H27" s="19"/>
    </row>
    <row r="28" spans="1:8" ht="12.75">
      <c r="A28" s="4" t="s">
        <v>5</v>
      </c>
      <c r="F28" s="19"/>
      <c r="G28" s="21"/>
      <c r="H28" s="19"/>
    </row>
    <row r="29" spans="1:8" ht="12.75">
      <c r="A29" t="s">
        <v>56</v>
      </c>
      <c r="B29">
        <v>1</v>
      </c>
      <c r="C29">
        <v>1250</v>
      </c>
      <c r="D29">
        <f>B29*C29</f>
        <v>1250</v>
      </c>
      <c r="F29" s="19">
        <v>0</v>
      </c>
      <c r="G29" s="19">
        <v>1250</v>
      </c>
      <c r="H29" s="19">
        <f>F29*G29</f>
        <v>0</v>
      </c>
    </row>
    <row r="30" spans="1:8" ht="12.75">
      <c r="A30" t="s">
        <v>57</v>
      </c>
      <c r="B30" s="17">
        <v>1</v>
      </c>
      <c r="C30">
        <v>1000</v>
      </c>
      <c r="D30">
        <f>B30*C30</f>
        <v>1000</v>
      </c>
      <c r="F30" s="19">
        <v>3</v>
      </c>
      <c r="G30" s="19">
        <v>1000</v>
      </c>
      <c r="H30" s="19">
        <f>F30*G30</f>
        <v>3000</v>
      </c>
    </row>
    <row r="31" spans="1:8" ht="12.75">
      <c r="A31" t="s">
        <v>58</v>
      </c>
      <c r="B31" s="71">
        <v>1</v>
      </c>
      <c r="C31">
        <v>750</v>
      </c>
      <c r="D31">
        <f>B31*C31</f>
        <v>750</v>
      </c>
      <c r="F31" s="19">
        <v>6</v>
      </c>
      <c r="G31" s="19">
        <v>750</v>
      </c>
      <c r="H31" s="19">
        <f>F31*G31</f>
        <v>4500</v>
      </c>
    </row>
    <row r="32" spans="1:8" ht="12.75">
      <c r="A32" t="s">
        <v>9</v>
      </c>
      <c r="B32" s="38">
        <v>1</v>
      </c>
      <c r="C32">
        <v>500</v>
      </c>
      <c r="D32">
        <f>B32*C32</f>
        <v>500</v>
      </c>
      <c r="F32" s="19">
        <v>1</v>
      </c>
      <c r="G32" s="19">
        <v>500</v>
      </c>
      <c r="H32" s="19">
        <f>F32*G32</f>
        <v>500</v>
      </c>
    </row>
    <row r="33" spans="1:8" ht="12.75">
      <c r="A33" t="s">
        <v>44</v>
      </c>
      <c r="B33" s="15">
        <v>18</v>
      </c>
      <c r="D33" s="15">
        <v>18000</v>
      </c>
      <c r="F33" s="19">
        <v>18</v>
      </c>
      <c r="G33" s="19"/>
      <c r="H33" s="19">
        <v>18000</v>
      </c>
    </row>
    <row r="34" spans="1:9" ht="12.75">
      <c r="A34" s="5" t="s">
        <v>28</v>
      </c>
      <c r="B34" s="7">
        <f>SUM(B29:B33)</f>
        <v>22</v>
      </c>
      <c r="E34" s="72">
        <f>SUM(D29:D33)</f>
        <v>21500</v>
      </c>
      <c r="F34" s="23">
        <f>SUM(F29:F33)</f>
        <v>28</v>
      </c>
      <c r="G34" s="19"/>
      <c r="H34" s="12">
        <f>SUM(H29:H33)</f>
        <v>26000</v>
      </c>
      <c r="I34" s="2">
        <v>22075</v>
      </c>
    </row>
    <row r="35" spans="6:8" ht="12.75">
      <c r="F35" s="19"/>
      <c r="G35" s="20">
        <v>2007</v>
      </c>
      <c r="H35" s="19"/>
    </row>
    <row r="36" spans="1:8" ht="12.75">
      <c r="A36" s="4" t="s">
        <v>22</v>
      </c>
      <c r="F36" s="19"/>
      <c r="G36" s="21"/>
      <c r="H36" s="19"/>
    </row>
    <row r="37" spans="1:8" ht="12.75">
      <c r="A37" t="s">
        <v>23</v>
      </c>
      <c r="B37" s="71">
        <v>2</v>
      </c>
      <c r="C37" s="38">
        <v>200</v>
      </c>
      <c r="D37">
        <f>B37*C37</f>
        <v>400</v>
      </c>
      <c r="F37" s="26">
        <v>4</v>
      </c>
      <c r="G37" s="19">
        <v>275</v>
      </c>
      <c r="H37" s="26">
        <f>F37*G37</f>
        <v>1100</v>
      </c>
    </row>
    <row r="38" spans="1:8" ht="12.75">
      <c r="A38" t="s">
        <v>24</v>
      </c>
      <c r="B38" s="71">
        <v>2</v>
      </c>
      <c r="C38" s="38">
        <v>100</v>
      </c>
      <c r="D38">
        <f>B38*C38</f>
        <v>200</v>
      </c>
      <c r="F38" s="19">
        <v>2</v>
      </c>
      <c r="G38" s="19">
        <v>175</v>
      </c>
      <c r="H38" s="27">
        <f>F38*G38</f>
        <v>350</v>
      </c>
    </row>
    <row r="39" spans="1:9" ht="12.75">
      <c r="A39" s="5" t="s">
        <v>29</v>
      </c>
      <c r="E39" s="12">
        <f>SUM(D37:D38)</f>
        <v>600</v>
      </c>
      <c r="F39" s="19"/>
      <c r="G39" s="19"/>
      <c r="H39" s="24">
        <f>SUM(H37:H38)</f>
        <v>1450</v>
      </c>
      <c r="I39" t="s">
        <v>65</v>
      </c>
    </row>
    <row r="40" spans="1:8" ht="12.75">
      <c r="A40" s="5" t="s">
        <v>67</v>
      </c>
      <c r="E40" s="70">
        <f>E34+E39</f>
        <v>22100</v>
      </c>
      <c r="F40" s="19"/>
      <c r="G40" s="19"/>
      <c r="H40" s="22">
        <f>H34+H39</f>
        <v>27450</v>
      </c>
    </row>
    <row r="41" spans="1:9" ht="12.75">
      <c r="A41" s="73" t="s">
        <v>35</v>
      </c>
      <c r="F41" s="69">
        <f>SUM(E12:E39)</f>
        <v>70685</v>
      </c>
      <c r="G41" s="19"/>
      <c r="H41" s="22">
        <f>SUM(H12:H39)-H34</f>
        <v>81830</v>
      </c>
      <c r="I41" s="10">
        <f>I12+I21+I26+I34</f>
        <v>72072</v>
      </c>
    </row>
    <row r="42" spans="3:8" ht="12.75">
      <c r="C42" s="2">
        <v>2009</v>
      </c>
      <c r="D42" s="2" t="s">
        <v>137</v>
      </c>
      <c r="F42" s="29">
        <v>75650</v>
      </c>
      <c r="G42" s="63" t="s">
        <v>63</v>
      </c>
      <c r="H42" s="19"/>
    </row>
    <row r="43" spans="1:8" ht="12.75">
      <c r="A43" s="1" t="s">
        <v>6</v>
      </c>
      <c r="F43" s="19"/>
      <c r="G43" s="25">
        <v>2005</v>
      </c>
      <c r="H43" s="19"/>
    </row>
    <row r="44" spans="1:8" ht="12.75">
      <c r="A44" s="4" t="s">
        <v>14</v>
      </c>
      <c r="F44" s="19"/>
      <c r="G44" s="21" t="s">
        <v>38</v>
      </c>
      <c r="H44" s="19"/>
    </row>
    <row r="45" spans="1:8" ht="12.75">
      <c r="A45" t="s">
        <v>16</v>
      </c>
      <c r="C45" s="38">
        <v>5500</v>
      </c>
      <c r="F45" s="19"/>
      <c r="G45" s="19"/>
      <c r="H45" s="19"/>
    </row>
    <row r="46" spans="1:9" ht="12.75">
      <c r="A46" t="s">
        <v>15</v>
      </c>
      <c r="C46">
        <v>2000</v>
      </c>
      <c r="F46" s="19"/>
      <c r="G46" s="19"/>
      <c r="H46" s="19"/>
      <c r="I46" s="12" t="s">
        <v>62</v>
      </c>
    </row>
    <row r="47" spans="1:9" ht="12.75">
      <c r="A47" t="s">
        <v>17</v>
      </c>
      <c r="C47" s="38">
        <v>500</v>
      </c>
      <c r="F47" s="19"/>
      <c r="G47" s="19"/>
      <c r="H47" s="19"/>
      <c r="I47" s="13">
        <v>2006</v>
      </c>
    </row>
    <row r="48" spans="1:9" ht="12.75">
      <c r="A48" s="5" t="s">
        <v>30</v>
      </c>
      <c r="D48">
        <f>SUM(C45:C47)</f>
        <v>8000</v>
      </c>
      <c r="F48" s="19"/>
      <c r="G48" s="19"/>
      <c r="H48" s="19">
        <v>10062</v>
      </c>
      <c r="I48">
        <v>7705</v>
      </c>
    </row>
    <row r="49" spans="1:8" ht="12.75">
      <c r="A49" s="5"/>
      <c r="F49" s="19"/>
      <c r="G49" s="19"/>
      <c r="H49" s="19"/>
    </row>
    <row r="50" spans="1:9" ht="12.75">
      <c r="A50" s="5" t="s">
        <v>42</v>
      </c>
      <c r="D50" s="38">
        <v>3700</v>
      </c>
      <c r="F50" s="19"/>
      <c r="G50" s="19" t="s">
        <v>64</v>
      </c>
      <c r="H50" s="24">
        <v>3438</v>
      </c>
      <c r="I50">
        <v>3940</v>
      </c>
    </row>
    <row r="51" spans="1:8" ht="12.75">
      <c r="A51" s="5"/>
      <c r="F51" s="19"/>
      <c r="G51" s="19"/>
      <c r="H51" s="19"/>
    </row>
    <row r="52" spans="1:9" ht="12.75">
      <c r="A52" s="5" t="s">
        <v>43</v>
      </c>
      <c r="D52">
        <v>3000</v>
      </c>
      <c r="F52" s="19"/>
      <c r="G52" s="19"/>
      <c r="H52" s="19">
        <v>2830</v>
      </c>
      <c r="I52">
        <v>2880</v>
      </c>
    </row>
    <row r="53" spans="1:8" ht="12.75">
      <c r="A53" s="5"/>
      <c r="C53" s="12"/>
      <c r="F53" s="19"/>
      <c r="G53" s="19"/>
      <c r="H53" s="19"/>
    </row>
    <row r="54" spans="1:9" ht="12.75">
      <c r="A54" s="5" t="s">
        <v>31</v>
      </c>
      <c r="B54" s="74">
        <v>45</v>
      </c>
      <c r="C54" s="38">
        <v>75</v>
      </c>
      <c r="D54" s="74">
        <f>B54*C54</f>
        <v>3375</v>
      </c>
      <c r="F54" s="19"/>
      <c r="G54" s="19"/>
      <c r="H54" s="24">
        <v>3961</v>
      </c>
      <c r="I54">
        <v>3030</v>
      </c>
    </row>
    <row r="55" spans="1:8" ht="12.75">
      <c r="A55" s="5"/>
      <c r="F55" s="19"/>
      <c r="G55" s="19"/>
      <c r="H55" s="19"/>
    </row>
    <row r="56" spans="1:9" ht="12.75">
      <c r="A56" s="5" t="s">
        <v>32</v>
      </c>
      <c r="D56" s="39">
        <v>30000</v>
      </c>
      <c r="F56" s="19"/>
      <c r="G56" s="19" t="s">
        <v>64</v>
      </c>
      <c r="H56" s="19">
        <v>27467</v>
      </c>
      <c r="I56">
        <v>29820</v>
      </c>
    </row>
    <row r="57" spans="1:8" ht="12.75">
      <c r="A57" s="5"/>
      <c r="F57" s="19"/>
      <c r="G57" s="19"/>
      <c r="H57" s="19"/>
    </row>
    <row r="58" spans="1:9" ht="12.75">
      <c r="A58" s="5" t="s">
        <v>33</v>
      </c>
      <c r="D58" s="17">
        <v>4000</v>
      </c>
      <c r="F58" s="19"/>
      <c r="G58" s="19"/>
      <c r="H58" s="24">
        <v>2199</v>
      </c>
      <c r="I58">
        <v>4169</v>
      </c>
    </row>
    <row r="59" spans="1:8" ht="12.75">
      <c r="A59" s="5"/>
      <c r="F59" s="19"/>
      <c r="G59" s="19"/>
      <c r="H59" s="19"/>
    </row>
    <row r="60" spans="1:9" ht="12.75">
      <c r="A60" s="5" t="s">
        <v>34</v>
      </c>
      <c r="D60">
        <v>2000</v>
      </c>
      <c r="F60" s="19"/>
      <c r="G60" s="19"/>
      <c r="H60" s="19">
        <v>2028</v>
      </c>
      <c r="I60">
        <v>2497</v>
      </c>
    </row>
    <row r="61" spans="6:8" ht="12.75">
      <c r="F61" s="19"/>
      <c r="G61" s="19"/>
      <c r="H61" s="19"/>
    </row>
    <row r="62" spans="1:9" ht="12.75">
      <c r="A62" s="5" t="s">
        <v>40</v>
      </c>
      <c r="D62" s="15">
        <v>9000</v>
      </c>
      <c r="F62" s="19"/>
      <c r="G62" s="19"/>
      <c r="H62" s="19">
        <v>8600</v>
      </c>
      <c r="I62">
        <v>8649</v>
      </c>
    </row>
    <row r="63" spans="6:8" ht="12.75">
      <c r="F63" s="19"/>
      <c r="G63" s="19"/>
      <c r="H63" s="19"/>
    </row>
    <row r="64" spans="1:9" ht="12.75">
      <c r="A64" s="73" t="s">
        <v>36</v>
      </c>
      <c r="E64" s="17"/>
      <c r="F64" s="69">
        <f>SUM(D48:D62)</f>
        <v>63075</v>
      </c>
      <c r="G64" s="19"/>
      <c r="H64" s="22">
        <f>SUM(H48:H62)</f>
        <v>60585</v>
      </c>
      <c r="I64" s="10">
        <f>SUM(I48:I62)</f>
        <v>62690</v>
      </c>
    </row>
    <row r="65" spans="3:8" ht="12.75">
      <c r="C65" s="2">
        <v>2009</v>
      </c>
      <c r="D65" s="2" t="s">
        <v>137</v>
      </c>
      <c r="F65" s="29">
        <v>63450</v>
      </c>
      <c r="G65" s="19"/>
      <c r="H65" s="19"/>
    </row>
    <row r="66" spans="1:9" ht="12.75">
      <c r="A66" s="5" t="s">
        <v>37</v>
      </c>
      <c r="E66" s="17"/>
      <c r="F66" s="75">
        <f>F41-F64</f>
        <v>7610</v>
      </c>
      <c r="G66" s="19"/>
      <c r="H66" s="14">
        <f>H41-H64</f>
        <v>21245</v>
      </c>
      <c r="I66" s="14">
        <f>I41-I64</f>
        <v>9382</v>
      </c>
    </row>
    <row r="67" spans="3:6" ht="12.75">
      <c r="C67" s="2">
        <v>2009</v>
      </c>
      <c r="D67" s="2" t="s">
        <v>137</v>
      </c>
      <c r="F67" s="2">
        <v>12200</v>
      </c>
    </row>
    <row r="68" spans="4:6" ht="12.75">
      <c r="D68" s="76" t="s">
        <v>138</v>
      </c>
      <c r="F68" s="76">
        <f>F67-F66</f>
        <v>4590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60" zoomScaleNormal="75" zoomScalePageLayoutView="0" workbookViewId="0" topLeftCell="A1">
      <selection activeCell="M12" sqref="M12"/>
    </sheetView>
  </sheetViews>
  <sheetFormatPr defaultColWidth="9.140625" defaultRowHeight="12.75"/>
  <cols>
    <col min="1" max="1" width="47.00390625" style="0" customWidth="1"/>
    <col min="2" max="2" width="9.421875" style="0" customWidth="1"/>
    <col min="3" max="3" width="9.28125" style="0" bestFit="1" customWidth="1"/>
    <col min="4" max="5" width="9.57421875" style="0" bestFit="1" customWidth="1"/>
    <col min="6" max="6" width="9.28125" style="0" bestFit="1" customWidth="1"/>
    <col min="7" max="8" width="9.57421875" style="0" bestFit="1" customWidth="1"/>
    <col min="9" max="9" width="12.421875" style="0" customWidth="1"/>
  </cols>
  <sheetData>
    <row r="1" spans="1:8" ht="12.75">
      <c r="A1" s="2" t="s">
        <v>47</v>
      </c>
      <c r="F1" s="19"/>
      <c r="G1" s="19"/>
      <c r="H1" s="19"/>
    </row>
    <row r="2" spans="1:8" ht="12.75">
      <c r="A2" s="8" t="s">
        <v>135</v>
      </c>
      <c r="F2" s="19"/>
      <c r="G2" s="19"/>
      <c r="H2" s="19"/>
    </row>
    <row r="3" spans="6:9" ht="12.75">
      <c r="F3" s="20">
        <v>2006</v>
      </c>
      <c r="G3" s="19"/>
      <c r="H3" s="19"/>
      <c r="I3" s="12" t="s">
        <v>62</v>
      </c>
    </row>
    <row r="4" spans="1:9" ht="12.75">
      <c r="A4" s="1" t="s">
        <v>0</v>
      </c>
      <c r="B4" s="1" t="s">
        <v>11</v>
      </c>
      <c r="C4" s="1" t="s">
        <v>12</v>
      </c>
      <c r="D4" s="1" t="s">
        <v>13</v>
      </c>
      <c r="F4" s="21" t="s">
        <v>66</v>
      </c>
      <c r="G4" s="19"/>
      <c r="H4" s="19"/>
      <c r="I4" s="13">
        <v>2006</v>
      </c>
    </row>
    <row r="5" spans="1:8" ht="12.75">
      <c r="A5" s="3" t="s">
        <v>18</v>
      </c>
      <c r="B5" s="1"/>
      <c r="C5" s="1"/>
      <c r="D5" s="1"/>
      <c r="F5" s="19"/>
      <c r="G5" s="19"/>
      <c r="H5" s="19"/>
    </row>
    <row r="6" spans="1:9" ht="12.75">
      <c r="A6" t="s">
        <v>1</v>
      </c>
      <c r="B6" s="10">
        <f>SUM(B7:B9)</f>
        <v>115</v>
      </c>
      <c r="D6" s="10">
        <f>SUM(D7:D9)</f>
        <v>13900</v>
      </c>
      <c r="F6" s="22">
        <f>SUM(F7:F9)</f>
        <v>126</v>
      </c>
      <c r="G6" s="22">
        <f>SUM(G7:G9)</f>
        <v>15110</v>
      </c>
      <c r="H6" s="19"/>
      <c r="I6">
        <v>15832</v>
      </c>
    </row>
    <row r="7" spans="1:8" ht="12.75">
      <c r="A7" t="s">
        <v>48</v>
      </c>
      <c r="B7" s="14">
        <v>70</v>
      </c>
      <c r="C7">
        <v>135</v>
      </c>
      <c r="D7" s="14">
        <f>B7*C7</f>
        <v>9450</v>
      </c>
      <c r="F7" s="19">
        <v>73</v>
      </c>
      <c r="G7" s="19">
        <f>C7*F7</f>
        <v>9855</v>
      </c>
      <c r="H7" s="19"/>
    </row>
    <row r="8" spans="1:8" ht="12.75">
      <c r="A8" t="s">
        <v>49</v>
      </c>
      <c r="B8" s="14">
        <v>25</v>
      </c>
      <c r="C8">
        <v>110</v>
      </c>
      <c r="D8" s="14">
        <f>B8*C8</f>
        <v>2750</v>
      </c>
      <c r="F8" s="19">
        <v>30</v>
      </c>
      <c r="G8" s="19">
        <f>C8*F8</f>
        <v>3300</v>
      </c>
      <c r="H8" s="19"/>
    </row>
    <row r="9" spans="1:8" ht="12.75">
      <c r="A9" t="s">
        <v>50</v>
      </c>
      <c r="B9" s="14">
        <v>20</v>
      </c>
      <c r="C9">
        <v>85</v>
      </c>
      <c r="D9" s="14">
        <f>B9*C9</f>
        <v>1700</v>
      </c>
      <c r="F9" s="19">
        <v>23</v>
      </c>
      <c r="G9" s="19">
        <f>C9*F9</f>
        <v>1955</v>
      </c>
      <c r="H9" s="19"/>
    </row>
    <row r="10" spans="1:9" ht="12.75">
      <c r="A10" t="s">
        <v>2</v>
      </c>
      <c r="B10">
        <v>5</v>
      </c>
      <c r="C10">
        <v>50</v>
      </c>
      <c r="D10">
        <f>B10*C10</f>
        <v>250</v>
      </c>
      <c r="F10" s="19">
        <v>5</v>
      </c>
      <c r="G10" s="19">
        <f>C10*F10</f>
        <v>250</v>
      </c>
      <c r="H10" s="19"/>
      <c r="I10">
        <v>300</v>
      </c>
    </row>
    <row r="11" spans="1:9" ht="12.75">
      <c r="A11" t="s">
        <v>3</v>
      </c>
      <c r="B11">
        <v>15</v>
      </c>
      <c r="C11">
        <v>135</v>
      </c>
      <c r="D11">
        <f>B11*C11</f>
        <v>2025</v>
      </c>
      <c r="F11" s="19">
        <v>17</v>
      </c>
      <c r="G11" s="19">
        <f>C11*F11</f>
        <v>2295</v>
      </c>
      <c r="H11" s="19"/>
      <c r="I11">
        <v>675</v>
      </c>
    </row>
    <row r="12" spans="1:9" ht="12.75">
      <c r="A12" s="5" t="s">
        <v>25</v>
      </c>
      <c r="B12" s="11">
        <f>SUM(B7:B11)</f>
        <v>135</v>
      </c>
      <c r="E12" s="10">
        <f>SUM(D7:D11)</f>
        <v>16175</v>
      </c>
      <c r="F12" s="23">
        <f>SUM(F6:F11)</f>
        <v>274</v>
      </c>
      <c r="G12" s="19"/>
      <c r="H12" s="22">
        <f>SUM(G7:G11)</f>
        <v>17655</v>
      </c>
      <c r="I12" s="2">
        <f>SUM(I6:I11)</f>
        <v>16807</v>
      </c>
    </row>
    <row r="13" spans="6:8" ht="12.75">
      <c r="F13" s="19"/>
      <c r="G13" s="19"/>
      <c r="H13" s="19"/>
    </row>
    <row r="14" spans="1:8" ht="12.75">
      <c r="A14" s="4" t="s">
        <v>19</v>
      </c>
      <c r="F14" s="19"/>
      <c r="G14" s="19"/>
      <c r="H14" s="19"/>
    </row>
    <row r="15" spans="1:9" ht="12.75">
      <c r="A15" t="s">
        <v>20</v>
      </c>
      <c r="B15" s="10">
        <f>SUM(B16:B18)</f>
        <v>85</v>
      </c>
      <c r="D15" s="10">
        <f>SUM(D16:D18)</f>
        <v>7275</v>
      </c>
      <c r="F15" s="22">
        <f>SUM(F16:F18)</f>
        <v>91</v>
      </c>
      <c r="G15" s="22">
        <f>SUM(G16:G18)</f>
        <v>7715</v>
      </c>
      <c r="H15" s="19"/>
      <c r="I15">
        <v>8778</v>
      </c>
    </row>
    <row r="16" spans="1:8" ht="12.75">
      <c r="A16" t="s">
        <v>51</v>
      </c>
      <c r="B16">
        <v>10</v>
      </c>
      <c r="C16">
        <v>65</v>
      </c>
      <c r="D16">
        <f>B16*C16</f>
        <v>650</v>
      </c>
      <c r="F16" s="19">
        <v>11</v>
      </c>
      <c r="G16" s="19">
        <f>C16*F16</f>
        <v>715</v>
      </c>
      <c r="H16" s="19"/>
    </row>
    <row r="17" spans="1:8" ht="12.75">
      <c r="A17" t="s">
        <v>52</v>
      </c>
      <c r="B17">
        <v>25</v>
      </c>
      <c r="C17">
        <v>115</v>
      </c>
      <c r="D17">
        <f>B17*C17</f>
        <v>2875</v>
      </c>
      <c r="F17" s="19">
        <v>25</v>
      </c>
      <c r="G17" s="19">
        <f>C17*F17</f>
        <v>2875</v>
      </c>
      <c r="H17" s="19"/>
    </row>
    <row r="18" spans="1:8" ht="12.75">
      <c r="A18" t="s">
        <v>53</v>
      </c>
      <c r="B18">
        <v>50</v>
      </c>
      <c r="C18">
        <v>75</v>
      </c>
      <c r="D18">
        <f>B18*C18</f>
        <v>3750</v>
      </c>
      <c r="F18" s="19">
        <v>55</v>
      </c>
      <c r="G18" s="19">
        <f>C18*F18</f>
        <v>4125</v>
      </c>
      <c r="H18" s="19"/>
    </row>
    <row r="19" spans="1:8" ht="12.75">
      <c r="A19" t="s">
        <v>21</v>
      </c>
      <c r="B19">
        <v>40</v>
      </c>
      <c r="C19">
        <v>25</v>
      </c>
      <c r="D19">
        <f>B19*C19</f>
        <v>1000</v>
      </c>
      <c r="F19" s="19">
        <v>40</v>
      </c>
      <c r="G19" s="19">
        <f>C19*F19</f>
        <v>1000</v>
      </c>
      <c r="H19" s="19"/>
    </row>
    <row r="20" spans="1:9" ht="12.75">
      <c r="A20" t="s">
        <v>41</v>
      </c>
      <c r="D20" s="17">
        <v>2000</v>
      </c>
      <c r="F20" s="19"/>
      <c r="G20" s="19"/>
      <c r="H20" s="19"/>
      <c r="I20">
        <v>2551</v>
      </c>
    </row>
    <row r="21" spans="1:9" ht="12.75">
      <c r="A21" s="5" t="s">
        <v>26</v>
      </c>
      <c r="B21" s="11">
        <f>SUM(B16:B20)</f>
        <v>125</v>
      </c>
      <c r="E21" s="14">
        <f>SUM(D16:D20)</f>
        <v>10275</v>
      </c>
      <c r="F21" s="19"/>
      <c r="G21" s="19"/>
      <c r="H21" s="24">
        <f>SUM(G16:G20)</f>
        <v>8715</v>
      </c>
      <c r="I21" s="2">
        <f>SUM(I15:I20)</f>
        <v>11329</v>
      </c>
    </row>
    <row r="22" spans="6:8" ht="12.75">
      <c r="F22" s="19"/>
      <c r="G22" s="25"/>
      <c r="H22" s="19"/>
    </row>
    <row r="23" spans="1:8" ht="12.75">
      <c r="A23" s="4" t="s">
        <v>4</v>
      </c>
      <c r="F23" s="19"/>
      <c r="G23" s="21"/>
      <c r="H23" s="19"/>
    </row>
    <row r="24" spans="1:8" ht="12.75">
      <c r="A24" t="s">
        <v>54</v>
      </c>
      <c r="B24" s="57">
        <v>32</v>
      </c>
      <c r="C24" s="54">
        <v>445</v>
      </c>
      <c r="D24" s="57">
        <f>B24*C24</f>
        <v>14240</v>
      </c>
      <c r="F24" s="22">
        <v>53</v>
      </c>
      <c r="G24" s="22">
        <f>425*F24</f>
        <v>22525</v>
      </c>
      <c r="H24" s="22"/>
    </row>
    <row r="25" spans="1:8" ht="12.75">
      <c r="A25" t="s">
        <v>55</v>
      </c>
      <c r="B25" s="57">
        <v>9</v>
      </c>
      <c r="C25" s="54">
        <v>695</v>
      </c>
      <c r="D25" s="57">
        <f>B25*C25</f>
        <v>6255</v>
      </c>
      <c r="F25" s="22"/>
      <c r="G25" s="22"/>
      <c r="H25" s="22"/>
    </row>
    <row r="26" spans="1:9" ht="12.75">
      <c r="A26" s="5" t="s">
        <v>27</v>
      </c>
      <c r="E26" s="58">
        <f>SUM(D24:D25)</f>
        <v>20495</v>
      </c>
      <c r="F26" s="22"/>
      <c r="G26" s="22"/>
      <c r="H26" s="22">
        <f>SUM(G24:G24)</f>
        <v>22525</v>
      </c>
      <c r="I26" s="2">
        <v>21861</v>
      </c>
    </row>
    <row r="27" spans="6:8" ht="12.75">
      <c r="F27" s="19"/>
      <c r="G27" s="20">
        <v>2007</v>
      </c>
      <c r="H27" s="19"/>
    </row>
    <row r="28" spans="1:8" ht="12.75">
      <c r="A28" s="4" t="s">
        <v>5</v>
      </c>
      <c r="F28" s="19"/>
      <c r="G28" s="21" t="s">
        <v>59</v>
      </c>
      <c r="H28" s="19"/>
    </row>
    <row r="29" spans="1:8" ht="12.75">
      <c r="A29" t="s">
        <v>56</v>
      </c>
      <c r="B29" s="54">
        <v>1</v>
      </c>
      <c r="C29" s="54">
        <v>1250</v>
      </c>
      <c r="D29" s="54">
        <f>B29*C29</f>
        <v>1250</v>
      </c>
      <c r="F29" s="19">
        <v>0</v>
      </c>
      <c r="G29" s="19">
        <v>1250</v>
      </c>
      <c r="H29" s="19">
        <f>F29*G29</f>
        <v>0</v>
      </c>
    </row>
    <row r="30" spans="1:8" ht="12.75">
      <c r="A30" t="s">
        <v>57</v>
      </c>
      <c r="B30" s="54">
        <v>2</v>
      </c>
      <c r="C30" s="54">
        <v>1000</v>
      </c>
      <c r="D30" s="54">
        <f>B30*C30</f>
        <v>2000</v>
      </c>
      <c r="F30" s="19">
        <v>2</v>
      </c>
      <c r="G30" s="19">
        <v>1000</v>
      </c>
      <c r="H30" s="19">
        <f>F30*G30</f>
        <v>2000</v>
      </c>
    </row>
    <row r="31" spans="1:8" ht="12.75">
      <c r="A31" t="s">
        <v>58</v>
      </c>
      <c r="B31" s="55">
        <v>1</v>
      </c>
      <c r="C31" s="54">
        <v>750</v>
      </c>
      <c r="D31" s="54">
        <f>B31*C31</f>
        <v>750</v>
      </c>
      <c r="F31" s="19">
        <v>4</v>
      </c>
      <c r="G31" s="19">
        <v>750</v>
      </c>
      <c r="H31" s="19">
        <f>F31*G31</f>
        <v>3000</v>
      </c>
    </row>
    <row r="32" spans="1:8" ht="12.75">
      <c r="A32" t="s">
        <v>39</v>
      </c>
      <c r="B32" s="37">
        <v>0</v>
      </c>
      <c r="C32">
        <v>500</v>
      </c>
      <c r="D32">
        <f>B32*C32</f>
        <v>0</v>
      </c>
      <c r="F32" s="19">
        <v>1</v>
      </c>
      <c r="G32" s="19">
        <v>500</v>
      </c>
      <c r="H32" s="19">
        <f>F32*G32</f>
        <v>500</v>
      </c>
    </row>
    <row r="33" spans="1:8" ht="12.75">
      <c r="A33" t="s">
        <v>44</v>
      </c>
      <c r="B33" s="15">
        <v>18</v>
      </c>
      <c r="D33" s="15">
        <v>20650</v>
      </c>
      <c r="F33" s="19">
        <v>18</v>
      </c>
      <c r="G33" s="19"/>
      <c r="H33" s="19">
        <v>18000</v>
      </c>
    </row>
    <row r="34" spans="1:9" ht="12.75">
      <c r="A34" s="5" t="s">
        <v>28</v>
      </c>
      <c r="B34" s="7">
        <f>SUM(B29:B33)</f>
        <v>22</v>
      </c>
      <c r="E34" s="56">
        <f>SUM(D29:D33)</f>
        <v>24650</v>
      </c>
      <c r="F34" s="23">
        <f>SUM(F29:F33)</f>
        <v>25</v>
      </c>
      <c r="G34" s="19"/>
      <c r="H34" s="24">
        <v>19195</v>
      </c>
      <c r="I34" s="2">
        <v>22075</v>
      </c>
    </row>
    <row r="35" spans="6:8" ht="12.75">
      <c r="F35" s="19"/>
      <c r="G35" s="20">
        <v>2007</v>
      </c>
      <c r="H35" s="19"/>
    </row>
    <row r="36" spans="1:8" ht="12.75">
      <c r="A36" s="4" t="s">
        <v>22</v>
      </c>
      <c r="F36" s="19"/>
      <c r="G36" s="21" t="s">
        <v>59</v>
      </c>
      <c r="H36" s="19"/>
    </row>
    <row r="37" spans="1:8" ht="12.75">
      <c r="A37" t="s">
        <v>23</v>
      </c>
      <c r="B37" s="18">
        <v>4</v>
      </c>
      <c r="C37" s="37">
        <v>200</v>
      </c>
      <c r="D37">
        <f>B37*C37</f>
        <v>800</v>
      </c>
      <c r="F37" s="26">
        <v>3</v>
      </c>
      <c r="G37" s="19">
        <v>275</v>
      </c>
      <c r="H37" s="26">
        <f>F37*G37</f>
        <v>825</v>
      </c>
    </row>
    <row r="38" spans="1:8" ht="12.75">
      <c r="A38" t="s">
        <v>24</v>
      </c>
      <c r="B38" s="18">
        <v>4</v>
      </c>
      <c r="C38" s="37">
        <v>100</v>
      </c>
      <c r="D38">
        <f>B38*C38</f>
        <v>400</v>
      </c>
      <c r="F38" s="19">
        <v>2</v>
      </c>
      <c r="G38" s="19">
        <v>175</v>
      </c>
      <c r="H38" s="27">
        <f>F38*G38</f>
        <v>350</v>
      </c>
    </row>
    <row r="39" spans="1:9" ht="12.75">
      <c r="A39" s="5" t="s">
        <v>29</v>
      </c>
      <c r="E39" s="12">
        <f>SUM(D37:D38)</f>
        <v>1200</v>
      </c>
      <c r="F39" s="19"/>
      <c r="G39" s="19"/>
      <c r="H39" s="28">
        <f>SUM(H37:H38)</f>
        <v>1175</v>
      </c>
      <c r="I39" t="s">
        <v>65</v>
      </c>
    </row>
    <row r="40" spans="1:8" ht="12.75">
      <c r="A40" s="5" t="s">
        <v>67</v>
      </c>
      <c r="E40" s="14">
        <f>E34+E39</f>
        <v>25850</v>
      </c>
      <c r="F40" s="19"/>
      <c r="G40" s="19"/>
      <c r="H40" s="22">
        <f>H34+H39</f>
        <v>20370</v>
      </c>
    </row>
    <row r="41" spans="1:9" ht="12.75">
      <c r="A41" s="5" t="s">
        <v>35</v>
      </c>
      <c r="F41" s="16">
        <f>SUM(E12:E39)</f>
        <v>72795</v>
      </c>
      <c r="G41" s="19"/>
      <c r="H41" s="22">
        <f>SUM(H12:H39)-H34</f>
        <v>74745</v>
      </c>
      <c r="I41" s="10">
        <f>I12+I21+I26+I34</f>
        <v>72072</v>
      </c>
    </row>
    <row r="42" spans="6:8" ht="12.75">
      <c r="F42" s="19"/>
      <c r="G42" s="24" t="s">
        <v>63</v>
      </c>
      <c r="H42" s="19"/>
    </row>
    <row r="43" spans="1:8" ht="12.75">
      <c r="A43" s="1" t="s">
        <v>6</v>
      </c>
      <c r="F43" s="19"/>
      <c r="G43" s="25">
        <v>2005</v>
      </c>
      <c r="H43" s="19"/>
    </row>
    <row r="44" spans="1:8" ht="12.75">
      <c r="A44" s="4" t="s">
        <v>14</v>
      </c>
      <c r="F44" s="19"/>
      <c r="G44" s="21" t="s">
        <v>38</v>
      </c>
      <c r="H44" s="19"/>
    </row>
    <row r="45" spans="1:8" ht="12.75">
      <c r="A45" t="s">
        <v>16</v>
      </c>
      <c r="C45" s="38">
        <v>5500</v>
      </c>
      <c r="F45" s="19"/>
      <c r="G45" s="19"/>
      <c r="H45" s="19"/>
    </row>
    <row r="46" spans="1:9" ht="12.75">
      <c r="A46" t="s">
        <v>15</v>
      </c>
      <c r="C46">
        <v>2000</v>
      </c>
      <c r="F46" s="19"/>
      <c r="G46" s="19"/>
      <c r="H46" s="19"/>
      <c r="I46" s="12" t="s">
        <v>62</v>
      </c>
    </row>
    <row r="47" spans="1:9" ht="12.75">
      <c r="A47" t="s">
        <v>17</v>
      </c>
      <c r="C47" s="38">
        <v>500</v>
      </c>
      <c r="F47" s="19"/>
      <c r="G47" s="19"/>
      <c r="H47" s="19"/>
      <c r="I47" s="13">
        <v>2006</v>
      </c>
    </row>
    <row r="48" spans="1:9" ht="12.75">
      <c r="A48" s="5" t="s">
        <v>30</v>
      </c>
      <c r="D48">
        <f>SUM(C45:C47)</f>
        <v>8000</v>
      </c>
      <c r="F48" s="19"/>
      <c r="G48" s="19"/>
      <c r="H48" s="19">
        <v>10062</v>
      </c>
      <c r="I48">
        <v>7705</v>
      </c>
    </row>
    <row r="49" spans="1:8" ht="12.75">
      <c r="A49" s="5"/>
      <c r="F49" s="19"/>
      <c r="G49" s="19"/>
      <c r="H49" s="19"/>
    </row>
    <row r="50" spans="1:9" ht="12.75">
      <c r="A50" s="5" t="s">
        <v>42</v>
      </c>
      <c r="D50" s="38">
        <v>2500</v>
      </c>
      <c r="E50" t="s">
        <v>61</v>
      </c>
      <c r="F50" s="19"/>
      <c r="G50" s="19" t="s">
        <v>64</v>
      </c>
      <c r="H50" s="24">
        <v>3438</v>
      </c>
      <c r="I50">
        <v>3940</v>
      </c>
    </row>
    <row r="51" spans="1:8" ht="12.75">
      <c r="A51" s="5"/>
      <c r="F51" s="19"/>
      <c r="G51" s="19"/>
      <c r="H51" s="19"/>
    </row>
    <row r="52" spans="1:9" ht="12.75">
      <c r="A52" s="5" t="s">
        <v>43</v>
      </c>
      <c r="D52">
        <v>3000</v>
      </c>
      <c r="F52" s="19"/>
      <c r="G52" s="19"/>
      <c r="H52" s="19">
        <v>2830</v>
      </c>
      <c r="I52">
        <v>2880</v>
      </c>
    </row>
    <row r="53" spans="1:8" ht="12.75">
      <c r="A53" s="5"/>
      <c r="C53" s="12"/>
      <c r="F53" s="19"/>
      <c r="G53" s="19"/>
      <c r="H53" s="19"/>
    </row>
    <row r="54" spans="1:9" ht="12.75">
      <c r="A54" s="5" t="s">
        <v>31</v>
      </c>
      <c r="B54">
        <v>50</v>
      </c>
      <c r="C54" s="37">
        <v>75</v>
      </c>
      <c r="D54">
        <f>B54*C54</f>
        <v>3750</v>
      </c>
      <c r="F54" s="19"/>
      <c r="G54" s="19"/>
      <c r="H54" s="24">
        <v>3961</v>
      </c>
      <c r="I54">
        <v>3030</v>
      </c>
    </row>
    <row r="55" spans="1:8" ht="12.75">
      <c r="A55" s="5"/>
      <c r="F55" s="19"/>
      <c r="G55" s="19"/>
      <c r="H55" s="19"/>
    </row>
    <row r="56" spans="1:9" ht="12.75">
      <c r="A56" s="5" t="s">
        <v>32</v>
      </c>
      <c r="D56" s="39">
        <v>20000</v>
      </c>
      <c r="F56" s="19"/>
      <c r="G56" s="19" t="s">
        <v>60</v>
      </c>
      <c r="H56" s="19">
        <v>12496</v>
      </c>
      <c r="I56">
        <v>29820</v>
      </c>
    </row>
    <row r="57" spans="1:8" ht="12.75">
      <c r="A57" s="5"/>
      <c r="F57" s="19"/>
      <c r="G57" s="19"/>
      <c r="H57" s="19"/>
    </row>
    <row r="58" spans="1:9" ht="12.75">
      <c r="A58" s="5" t="s">
        <v>33</v>
      </c>
      <c r="D58" s="17">
        <v>4000</v>
      </c>
      <c r="F58" s="19"/>
      <c r="G58" s="19"/>
      <c r="H58" s="24">
        <v>2199</v>
      </c>
      <c r="I58">
        <v>4169</v>
      </c>
    </row>
    <row r="59" spans="1:8" ht="12.75">
      <c r="A59" s="5"/>
      <c r="F59" s="19"/>
      <c r="G59" s="19"/>
      <c r="H59" s="19"/>
    </row>
    <row r="60" spans="1:9" ht="12.75">
      <c r="A60" s="5" t="s">
        <v>34</v>
      </c>
      <c r="D60">
        <v>2000</v>
      </c>
      <c r="F60" s="19"/>
      <c r="G60" s="19"/>
      <c r="H60" s="19">
        <v>2028</v>
      </c>
      <c r="I60">
        <v>2497</v>
      </c>
    </row>
    <row r="61" spans="6:8" ht="12.75">
      <c r="F61" s="19"/>
      <c r="G61" s="19"/>
      <c r="H61" s="19"/>
    </row>
    <row r="62" spans="1:9" ht="12.75">
      <c r="A62" s="5" t="s">
        <v>40</v>
      </c>
      <c r="D62">
        <v>9000</v>
      </c>
      <c r="F62" s="19"/>
      <c r="G62" s="19"/>
      <c r="H62" s="19">
        <v>8600</v>
      </c>
      <c r="I62">
        <v>8649</v>
      </c>
    </row>
    <row r="63" spans="6:8" ht="12.75">
      <c r="F63" s="19"/>
      <c r="G63" s="19"/>
      <c r="H63" s="19"/>
    </row>
    <row r="64" spans="1:9" ht="12.75">
      <c r="A64" s="5" t="s">
        <v>36</v>
      </c>
      <c r="E64" s="17"/>
      <c r="F64" s="16">
        <f>SUM(D48:D62)</f>
        <v>52250</v>
      </c>
      <c r="G64" s="19"/>
      <c r="H64" s="22">
        <f>SUM(H48:H62)</f>
        <v>45614</v>
      </c>
      <c r="I64" s="10">
        <f>SUM(I48:I62)</f>
        <v>62690</v>
      </c>
    </row>
    <row r="65" spans="5:8" ht="12.75">
      <c r="E65" s="17"/>
      <c r="F65" s="17"/>
      <c r="G65" s="19"/>
      <c r="H65" s="19"/>
    </row>
    <row r="66" spans="1:9" ht="12.75">
      <c r="A66" s="5" t="s">
        <v>37</v>
      </c>
      <c r="E66" s="17"/>
      <c r="F66" s="29">
        <f>F41-F64</f>
        <v>20545</v>
      </c>
      <c r="G66" s="19"/>
      <c r="H66" s="14">
        <f>H41-H64</f>
        <v>29131</v>
      </c>
      <c r="I66" s="14">
        <f>I41-I64</f>
        <v>9382</v>
      </c>
    </row>
  </sheetData>
  <sheetProtection/>
  <printOptions gridLines="1"/>
  <pageMargins left="0.75" right="0.75" top="1" bottom="1" header="0.5" footer="0.5"/>
  <pageSetup horizontalDpi="300" verticalDpi="3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85"/>
  <sheetViews>
    <sheetView zoomScalePageLayoutView="0" workbookViewId="0" topLeftCell="A1">
      <selection activeCell="J72" sqref="J72"/>
    </sheetView>
  </sheetViews>
  <sheetFormatPr defaultColWidth="9.140625" defaultRowHeight="12.75"/>
  <cols>
    <col min="1" max="1" width="17.8515625" style="0" customWidth="1"/>
    <col min="2" max="2" width="17.7109375" style="0" customWidth="1"/>
    <col min="3" max="3" width="14.140625" style="0" customWidth="1"/>
    <col min="4" max="4" width="11.421875" style="0" customWidth="1"/>
    <col min="5" max="5" width="11.57421875" style="0" customWidth="1"/>
    <col min="6" max="6" width="12.8515625" style="0" customWidth="1"/>
  </cols>
  <sheetData>
    <row r="3" ht="12.75">
      <c r="A3" s="46" t="s">
        <v>113</v>
      </c>
    </row>
    <row r="4" spans="1:5" ht="12.75">
      <c r="A4" s="44" t="s">
        <v>78</v>
      </c>
      <c r="B4" s="2" t="s">
        <v>81</v>
      </c>
      <c r="C4" s="2" t="s">
        <v>82</v>
      </c>
      <c r="D4" s="2" t="s">
        <v>85</v>
      </c>
      <c r="E4" s="2" t="s">
        <v>86</v>
      </c>
    </row>
    <row r="5" spans="1:5" ht="12.75">
      <c r="A5" t="s">
        <v>89</v>
      </c>
      <c r="B5" s="2" t="s">
        <v>84</v>
      </c>
      <c r="C5" s="2" t="s">
        <v>83</v>
      </c>
      <c r="E5" s="2" t="s">
        <v>87</v>
      </c>
    </row>
    <row r="6" ht="12.75">
      <c r="A6" s="2" t="s">
        <v>79</v>
      </c>
    </row>
    <row r="7" spans="1:5" ht="12.75">
      <c r="A7" t="s">
        <v>80</v>
      </c>
      <c r="B7" s="40">
        <v>8.95</v>
      </c>
      <c r="C7" s="40">
        <f>(B7*1.17)*1.06</f>
        <v>11.099789999999999</v>
      </c>
      <c r="D7">
        <v>275</v>
      </c>
      <c r="E7" s="42">
        <f>D7*C7</f>
        <v>3052.4422499999996</v>
      </c>
    </row>
    <row r="8" spans="1:5" ht="12.75">
      <c r="A8" s="43" t="s">
        <v>93</v>
      </c>
      <c r="B8" s="40">
        <v>3.25</v>
      </c>
      <c r="C8" s="40">
        <f>(B8*1.17)*1.06</f>
        <v>4.03065</v>
      </c>
      <c r="D8">
        <v>550</v>
      </c>
      <c r="E8" s="42">
        <f>D8*C8</f>
        <v>2216.8574999999996</v>
      </c>
    </row>
    <row r="9" spans="1:5" ht="12.75">
      <c r="A9" s="43"/>
      <c r="B9" s="40"/>
      <c r="C9" s="40"/>
      <c r="E9" s="42"/>
    </row>
    <row r="10" ht="12.75">
      <c r="A10" t="s">
        <v>90</v>
      </c>
    </row>
    <row r="11" spans="1:5" ht="12.75">
      <c r="A11" s="2" t="s">
        <v>88</v>
      </c>
      <c r="B11" s="40">
        <v>11.95</v>
      </c>
      <c r="C11" s="40">
        <f>(B11*1.17)*1.06</f>
        <v>14.82039</v>
      </c>
      <c r="D11">
        <v>150</v>
      </c>
      <c r="E11" s="42">
        <f>D11*C11</f>
        <v>2223.0585</v>
      </c>
    </row>
    <row r="13" ht="12.75">
      <c r="A13" s="2" t="s">
        <v>91</v>
      </c>
    </row>
    <row r="14" spans="1:5" ht="12.75">
      <c r="A14" t="s">
        <v>92</v>
      </c>
      <c r="B14" s="40">
        <v>16.95</v>
      </c>
      <c r="C14" s="40">
        <f>(B14*1.17)*1.06</f>
        <v>21.02139</v>
      </c>
      <c r="D14">
        <v>185</v>
      </c>
      <c r="E14" s="42">
        <f>D14*C14</f>
        <v>3888.95715</v>
      </c>
    </row>
    <row r="15" spans="1:5" ht="12.75">
      <c r="A15" s="43" t="s">
        <v>94</v>
      </c>
      <c r="B15" s="40">
        <v>2.95</v>
      </c>
      <c r="C15" s="40">
        <f>(B15*1.17)*1.06</f>
        <v>3.65859</v>
      </c>
      <c r="D15">
        <v>185</v>
      </c>
      <c r="E15" s="42">
        <f>D15*C15</f>
        <v>676.8391499999999</v>
      </c>
    </row>
    <row r="17" ht="12.75">
      <c r="A17" s="43" t="s">
        <v>96</v>
      </c>
    </row>
    <row r="18" spans="1:5" ht="12.75">
      <c r="A18" s="2" t="s">
        <v>97</v>
      </c>
      <c r="B18" s="40">
        <v>8.95</v>
      </c>
      <c r="C18" s="40">
        <f>(B18*1.17)*1.06</f>
        <v>11.099789999999999</v>
      </c>
      <c r="D18">
        <v>175</v>
      </c>
      <c r="E18" s="42">
        <f>D18*C18</f>
        <v>1942.4632499999998</v>
      </c>
    </row>
    <row r="21" ht="12.75">
      <c r="A21" s="44" t="s">
        <v>98</v>
      </c>
    </row>
    <row r="22" ht="12.75">
      <c r="A22" t="s">
        <v>89</v>
      </c>
    </row>
    <row r="23" ht="12.75">
      <c r="A23" s="2" t="s">
        <v>99</v>
      </c>
    </row>
    <row r="24" spans="1:5" ht="12.75">
      <c r="A24" t="s">
        <v>103</v>
      </c>
      <c r="B24" s="40">
        <v>16</v>
      </c>
      <c r="C24" s="40">
        <f>(B24*1.17)*1.06</f>
        <v>19.8432</v>
      </c>
      <c r="D24">
        <v>3</v>
      </c>
      <c r="E24" s="42">
        <f>D24*C24</f>
        <v>59.5296</v>
      </c>
    </row>
    <row r="25" spans="1:5" ht="12.75">
      <c r="A25" s="43" t="s">
        <v>105</v>
      </c>
      <c r="B25" s="40">
        <v>16</v>
      </c>
      <c r="C25" s="40">
        <f>(B25*1.17)*1.06</f>
        <v>19.8432</v>
      </c>
      <c r="D25">
        <v>3</v>
      </c>
      <c r="E25" s="42">
        <f>D25*C25</f>
        <v>59.5296</v>
      </c>
    </row>
    <row r="27" ht="12.75">
      <c r="A27" t="s">
        <v>90</v>
      </c>
    </row>
    <row r="28" ht="12.75">
      <c r="A28" s="2" t="s">
        <v>100</v>
      </c>
    </row>
    <row r="29" spans="1:5" ht="12.75">
      <c r="A29" t="s">
        <v>101</v>
      </c>
      <c r="B29" s="40">
        <v>1.25</v>
      </c>
      <c r="C29" s="40">
        <f>(B29*1.17)*1.06</f>
        <v>1.55025</v>
      </c>
      <c r="D29">
        <v>95</v>
      </c>
      <c r="E29" s="42">
        <f>D29*C29</f>
        <v>147.27374999999998</v>
      </c>
    </row>
    <row r="30" spans="1:5" ht="12.75">
      <c r="A30" t="s">
        <v>102</v>
      </c>
      <c r="B30" s="40">
        <v>10</v>
      </c>
      <c r="C30" s="40">
        <f>(B30*1.17)*1.06</f>
        <v>12.402</v>
      </c>
      <c r="D30">
        <v>6</v>
      </c>
      <c r="E30" s="42">
        <f>D30*C30</f>
        <v>74.41199999999999</v>
      </c>
    </row>
    <row r="31" spans="1:5" ht="12.75">
      <c r="A31" t="s">
        <v>108</v>
      </c>
      <c r="B31" s="40">
        <v>10</v>
      </c>
      <c r="C31" s="40">
        <f>(B31*1.17)*1.06</f>
        <v>12.402</v>
      </c>
      <c r="D31">
        <v>3</v>
      </c>
      <c r="E31" s="42">
        <f>D31*C31</f>
        <v>37.205999999999996</v>
      </c>
    </row>
    <row r="32" spans="1:6" ht="12.75">
      <c r="A32" t="s">
        <v>103</v>
      </c>
      <c r="B32" s="40">
        <v>16</v>
      </c>
      <c r="C32" s="40">
        <f>(B32*1.17)*1.06</f>
        <v>19.8432</v>
      </c>
      <c r="D32">
        <v>6</v>
      </c>
      <c r="E32" s="42">
        <f>D32*C32</f>
        <v>119.0592</v>
      </c>
      <c r="F32" s="42">
        <f>E29+E30+E31+E32</f>
        <v>377.95095000000003</v>
      </c>
    </row>
    <row r="34" ht="12.75">
      <c r="A34" s="2" t="s">
        <v>106</v>
      </c>
    </row>
    <row r="35" spans="1:5" ht="12.75">
      <c r="A35" t="s">
        <v>104</v>
      </c>
      <c r="B35" s="40">
        <v>1.5</v>
      </c>
      <c r="C35" s="40">
        <f>(B35*1.17)*1.06</f>
        <v>1.8603</v>
      </c>
      <c r="D35">
        <v>125</v>
      </c>
      <c r="E35" s="42">
        <f>D35*C35</f>
        <v>232.5375</v>
      </c>
    </row>
    <row r="36" spans="1:5" ht="12.75">
      <c r="A36" t="s">
        <v>107</v>
      </c>
      <c r="B36" s="40">
        <v>16</v>
      </c>
      <c r="C36" s="40">
        <f>(B36*1.17)*1.06</f>
        <v>19.8432</v>
      </c>
      <c r="D36">
        <v>3</v>
      </c>
      <c r="E36" s="42">
        <f>D36*C36</f>
        <v>59.5296</v>
      </c>
    </row>
    <row r="37" spans="1:6" ht="12.75">
      <c r="A37" t="s">
        <v>108</v>
      </c>
      <c r="B37" s="40">
        <v>10</v>
      </c>
      <c r="C37" s="40">
        <f>(B37*1.17)*1.06</f>
        <v>12.402</v>
      </c>
      <c r="D37">
        <v>2</v>
      </c>
      <c r="E37" s="42">
        <f>D37*C37</f>
        <v>24.804</v>
      </c>
      <c r="F37" s="42">
        <f>E35+E36+E37</f>
        <v>316.87109999999996</v>
      </c>
    </row>
    <row r="39" ht="12.75">
      <c r="A39" s="2" t="s">
        <v>109</v>
      </c>
    </row>
    <row r="40" spans="1:5" ht="12.75">
      <c r="A40" t="s">
        <v>104</v>
      </c>
      <c r="B40" s="40">
        <v>1.5</v>
      </c>
      <c r="C40" s="40">
        <f>(B40*1.17)*1.06</f>
        <v>1.8603</v>
      </c>
      <c r="D40">
        <v>125</v>
      </c>
      <c r="E40" s="42">
        <f>D40*C40</f>
        <v>232.5375</v>
      </c>
    </row>
    <row r="41" spans="1:5" ht="12.75">
      <c r="A41" t="s">
        <v>107</v>
      </c>
      <c r="B41" s="40">
        <v>16</v>
      </c>
      <c r="C41" s="40">
        <f>(B41*1.17)*1.06</f>
        <v>19.8432</v>
      </c>
      <c r="D41">
        <v>3</v>
      </c>
      <c r="E41" s="42">
        <f>D41*C41</f>
        <v>59.5296</v>
      </c>
    </row>
    <row r="42" spans="1:6" ht="12.75">
      <c r="A42" t="s">
        <v>108</v>
      </c>
      <c r="B42" s="40">
        <v>10</v>
      </c>
      <c r="C42" s="40">
        <f>(B42*1.17)*1.06</f>
        <v>12.402</v>
      </c>
      <c r="D42">
        <v>2</v>
      </c>
      <c r="E42" s="42">
        <f>D42*C42</f>
        <v>24.804</v>
      </c>
      <c r="F42" s="42">
        <f>E40+E41+E42</f>
        <v>316.87109999999996</v>
      </c>
    </row>
    <row r="44" ht="12.75">
      <c r="A44" t="s">
        <v>96</v>
      </c>
    </row>
    <row r="45" ht="12.75">
      <c r="A45" s="2" t="s">
        <v>106</v>
      </c>
    </row>
    <row r="46" spans="1:5" ht="12.75">
      <c r="A46" t="s">
        <v>104</v>
      </c>
      <c r="B46" s="40">
        <v>1.5</v>
      </c>
      <c r="C46" s="40">
        <f>(B46*1.17)*1.06</f>
        <v>1.8603</v>
      </c>
      <c r="D46">
        <v>165</v>
      </c>
      <c r="E46" s="42">
        <f>D46*C46</f>
        <v>306.9495</v>
      </c>
    </row>
    <row r="47" spans="1:5" ht="12.75">
      <c r="A47" t="s">
        <v>107</v>
      </c>
      <c r="B47" s="40">
        <v>16</v>
      </c>
      <c r="C47" s="40">
        <f>(B47*1.17)*1.06</f>
        <v>19.8432</v>
      </c>
      <c r="D47">
        <v>3</v>
      </c>
      <c r="E47" s="42">
        <f>D47*C47</f>
        <v>59.5296</v>
      </c>
    </row>
    <row r="48" spans="1:6" ht="12.75">
      <c r="A48" t="s">
        <v>108</v>
      </c>
      <c r="B48" s="40">
        <v>10</v>
      </c>
      <c r="C48" s="40">
        <f>(B48*1.17)*1.06</f>
        <v>12.402</v>
      </c>
      <c r="D48">
        <v>2</v>
      </c>
      <c r="E48" s="42">
        <f>D48*C48</f>
        <v>24.804</v>
      </c>
      <c r="F48" s="42">
        <f>E46+E47+E48</f>
        <v>391.2831</v>
      </c>
    </row>
    <row r="50" ht="12.75">
      <c r="A50" s="2" t="s">
        <v>109</v>
      </c>
    </row>
    <row r="51" spans="1:5" ht="12.75">
      <c r="A51" t="s">
        <v>104</v>
      </c>
      <c r="B51" s="40">
        <v>1.5</v>
      </c>
      <c r="C51" s="40">
        <f>(B51*1.17)*1.06</f>
        <v>1.8603</v>
      </c>
      <c r="D51">
        <v>175</v>
      </c>
      <c r="E51" s="42">
        <f>D51*C51</f>
        <v>325.5525</v>
      </c>
    </row>
    <row r="52" spans="1:5" ht="12.75">
      <c r="A52" t="s">
        <v>107</v>
      </c>
      <c r="B52" s="40">
        <v>16</v>
      </c>
      <c r="C52" s="40">
        <f>(B52*1.17)*1.06</f>
        <v>19.8432</v>
      </c>
      <c r="D52">
        <v>3</v>
      </c>
      <c r="E52" s="42">
        <f>D52*C52</f>
        <v>59.5296</v>
      </c>
    </row>
    <row r="53" spans="1:6" ht="12.75">
      <c r="A53" t="s">
        <v>108</v>
      </c>
      <c r="B53" s="40">
        <v>10</v>
      </c>
      <c r="C53" s="40">
        <f>(B53*1.17)*1.06</f>
        <v>12.402</v>
      </c>
      <c r="D53">
        <v>2</v>
      </c>
      <c r="E53" s="42">
        <f>D53*C53</f>
        <v>24.804</v>
      </c>
      <c r="F53" s="42">
        <f>E51+E52+E53</f>
        <v>409.8861</v>
      </c>
    </row>
    <row r="55" ht="12.75">
      <c r="A55" s="44" t="s">
        <v>110</v>
      </c>
    </row>
    <row r="56" spans="1:5" ht="12.75">
      <c r="A56" t="s">
        <v>111</v>
      </c>
      <c r="C56" s="40">
        <v>50</v>
      </c>
      <c r="D56" s="40">
        <v>40</v>
      </c>
      <c r="E56" s="42">
        <f>C56+D56</f>
        <v>90</v>
      </c>
    </row>
    <row r="57" spans="1:6" ht="12.75">
      <c r="A57" t="s">
        <v>112</v>
      </c>
      <c r="E57" s="45">
        <v>400</v>
      </c>
      <c r="F57" s="41">
        <f>E56+E57</f>
        <v>490</v>
      </c>
    </row>
    <row r="59" ht="12.75">
      <c r="F59" s="2" t="s">
        <v>121</v>
      </c>
    </row>
    <row r="60" spans="1:6" ht="12.75">
      <c r="A60" s="46" t="s">
        <v>95</v>
      </c>
      <c r="E60" s="47">
        <f>SUM(E7:E58)</f>
        <v>16422.53935</v>
      </c>
      <c r="F60" s="40">
        <v>20000</v>
      </c>
    </row>
    <row r="63" spans="1:6" ht="12.75">
      <c r="A63" s="48" t="s">
        <v>114</v>
      </c>
      <c r="B63" s="2" t="s">
        <v>117</v>
      </c>
      <c r="C63" s="2" t="s">
        <v>119</v>
      </c>
      <c r="D63" s="2" t="s">
        <v>118</v>
      </c>
      <c r="F63" s="2" t="s">
        <v>121</v>
      </c>
    </row>
    <row r="64" ht="12.75">
      <c r="A64" s="2" t="s">
        <v>115</v>
      </c>
    </row>
    <row r="65" spans="1:5" ht="12.75">
      <c r="A65" t="s">
        <v>116</v>
      </c>
      <c r="B65" s="40">
        <v>0</v>
      </c>
      <c r="C65" s="40">
        <v>750</v>
      </c>
      <c r="D65" s="40">
        <v>50</v>
      </c>
      <c r="E65" s="42">
        <f>B65+C65+D65</f>
        <v>800</v>
      </c>
    </row>
    <row r="66" spans="1:5" ht="12.75">
      <c r="A66" t="s">
        <v>120</v>
      </c>
      <c r="B66" s="40">
        <v>2500</v>
      </c>
      <c r="C66" s="40">
        <v>750</v>
      </c>
      <c r="D66" s="40">
        <v>0</v>
      </c>
      <c r="E66" s="42">
        <f>B66+C66+D66</f>
        <v>3250</v>
      </c>
    </row>
    <row r="67" ht="12.75">
      <c r="A67" s="2" t="s">
        <v>122</v>
      </c>
    </row>
    <row r="68" ht="12.75">
      <c r="A68" t="s">
        <v>123</v>
      </c>
    </row>
    <row r="69" spans="1:5" ht="12.75">
      <c r="A69" t="s">
        <v>124</v>
      </c>
      <c r="B69" s="40">
        <v>0</v>
      </c>
      <c r="C69" s="40">
        <v>750</v>
      </c>
      <c r="D69" s="40">
        <v>0</v>
      </c>
      <c r="E69" s="42">
        <f aca="true" t="shared" si="0" ref="E69:E74">B69+C69+D69</f>
        <v>750</v>
      </c>
    </row>
    <row r="70" spans="1:5" ht="12.75">
      <c r="A70" t="s">
        <v>125</v>
      </c>
      <c r="B70" s="40">
        <v>0</v>
      </c>
      <c r="C70" s="40">
        <v>500</v>
      </c>
      <c r="D70" s="40">
        <v>0</v>
      </c>
      <c r="E70" s="42">
        <f t="shared" si="0"/>
        <v>500</v>
      </c>
    </row>
    <row r="71" spans="1:3" ht="12.75">
      <c r="A71" t="s">
        <v>126</v>
      </c>
      <c r="C71" s="40"/>
    </row>
    <row r="72" spans="1:5" ht="12.75">
      <c r="A72" t="s">
        <v>127</v>
      </c>
      <c r="B72" s="40">
        <v>1500</v>
      </c>
      <c r="C72" s="40">
        <v>0</v>
      </c>
      <c r="D72" s="40">
        <v>0</v>
      </c>
      <c r="E72" s="42">
        <f t="shared" si="0"/>
        <v>1500</v>
      </c>
    </row>
    <row r="74" spans="1:5" ht="12.75">
      <c r="A74" t="s">
        <v>130</v>
      </c>
      <c r="D74" s="40">
        <v>-1000</v>
      </c>
      <c r="E74" s="42">
        <f t="shared" si="0"/>
        <v>-1000</v>
      </c>
    </row>
    <row r="75" spans="4:6" ht="12.75">
      <c r="D75" s="49" t="s">
        <v>128</v>
      </c>
      <c r="E75" s="50">
        <f>SUM(E65:E74)</f>
        <v>5800</v>
      </c>
      <c r="F75" s="53">
        <v>5500</v>
      </c>
    </row>
    <row r="77" ht="12.75">
      <c r="A77" s="2" t="s">
        <v>129</v>
      </c>
    </row>
    <row r="78" spans="1:5" ht="12.75">
      <c r="A78" t="s">
        <v>131</v>
      </c>
      <c r="B78" s="40">
        <v>1250</v>
      </c>
      <c r="C78" s="40">
        <v>250</v>
      </c>
      <c r="D78" s="40">
        <v>0</v>
      </c>
      <c r="E78" s="42">
        <f>B78+C78+D78</f>
        <v>1500</v>
      </c>
    </row>
    <row r="79" spans="1:5" ht="12.75">
      <c r="A79" t="s">
        <v>132</v>
      </c>
      <c r="C79" s="40">
        <v>250</v>
      </c>
      <c r="E79" s="42">
        <f>B79+C79+D79</f>
        <v>250</v>
      </c>
    </row>
    <row r="81" spans="4:6" ht="12.75">
      <c r="D81" s="49" t="s">
        <v>128</v>
      </c>
      <c r="E81" s="50">
        <f>E78+E79+E80</f>
        <v>1750</v>
      </c>
      <c r="F81" s="53">
        <v>2000</v>
      </c>
    </row>
    <row r="83" spans="1:6" ht="12.75">
      <c r="A83" s="2" t="s">
        <v>133</v>
      </c>
      <c r="F83" s="53">
        <v>500</v>
      </c>
    </row>
    <row r="85" spans="1:6" ht="12.75">
      <c r="A85" s="48" t="s">
        <v>95</v>
      </c>
      <c r="E85" s="51">
        <f>E75+E81+E83</f>
        <v>7550</v>
      </c>
      <c r="F85" s="52">
        <f>F75+F81+F83</f>
        <v>8000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60" zoomScaleNormal="75" zoomScalePageLayoutView="0" workbookViewId="0" topLeftCell="A1">
      <selection activeCell="F37" sqref="F37"/>
    </sheetView>
  </sheetViews>
  <sheetFormatPr defaultColWidth="9.140625" defaultRowHeight="12.75"/>
  <cols>
    <col min="1" max="1" width="39.7109375" style="0" bestFit="1" customWidth="1"/>
    <col min="2" max="2" width="9.421875" style="0" customWidth="1"/>
    <col min="3" max="3" width="9.28125" style="0" bestFit="1" customWidth="1"/>
    <col min="4" max="4" width="9.57421875" style="0" bestFit="1" customWidth="1"/>
    <col min="5" max="5" width="10.8515625" style="0" customWidth="1"/>
    <col min="6" max="6" width="13.28125" style="0" customWidth="1"/>
    <col min="7" max="7" width="9.28125" style="0" bestFit="1" customWidth="1"/>
    <col min="8" max="8" width="10.140625" style="0" customWidth="1"/>
    <col min="9" max="9" width="9.57421875" style="0" bestFit="1" customWidth="1"/>
  </cols>
  <sheetData>
    <row r="1" ht="12.75">
      <c r="A1" s="2" t="s">
        <v>45</v>
      </c>
    </row>
    <row r="2" spans="1:6" ht="12.75">
      <c r="A2" s="8" t="s">
        <v>72</v>
      </c>
      <c r="F2" s="30" t="s">
        <v>75</v>
      </c>
    </row>
    <row r="3" spans="6:8" ht="12.75">
      <c r="F3" s="30" t="s">
        <v>73</v>
      </c>
      <c r="H3" s="6">
        <v>1995</v>
      </c>
    </row>
    <row r="4" spans="1:8" ht="12.75">
      <c r="A4" s="1" t="s">
        <v>0</v>
      </c>
      <c r="B4" s="1" t="s">
        <v>11</v>
      </c>
      <c r="C4" s="1" t="s">
        <v>12</v>
      </c>
      <c r="D4" s="1" t="s">
        <v>13</v>
      </c>
      <c r="F4" s="34" t="s">
        <v>74</v>
      </c>
      <c r="H4" s="9" t="s">
        <v>38</v>
      </c>
    </row>
    <row r="5" spans="1:4" ht="12.75">
      <c r="A5" s="3" t="s">
        <v>18</v>
      </c>
      <c r="B5" s="1"/>
      <c r="C5" s="1"/>
      <c r="D5" s="1"/>
    </row>
    <row r="6" spans="1:8" ht="12.75">
      <c r="A6" t="s">
        <v>1</v>
      </c>
      <c r="B6" s="10">
        <v>110</v>
      </c>
      <c r="C6">
        <v>135</v>
      </c>
      <c r="D6" s="10">
        <f>B6*C6</f>
        <v>14850</v>
      </c>
      <c r="F6">
        <v>17135</v>
      </c>
      <c r="G6">
        <v>69</v>
      </c>
      <c r="H6">
        <f>C6*G6</f>
        <v>9315</v>
      </c>
    </row>
    <row r="7" spans="1:8" ht="12.75">
      <c r="A7" t="s">
        <v>2</v>
      </c>
      <c r="B7">
        <v>8</v>
      </c>
      <c r="C7">
        <v>50</v>
      </c>
      <c r="D7">
        <f>B7*C7</f>
        <v>400</v>
      </c>
      <c r="F7">
        <v>450</v>
      </c>
      <c r="G7">
        <v>25</v>
      </c>
      <c r="H7">
        <f>C7*G7</f>
        <v>1250</v>
      </c>
    </row>
    <row r="8" spans="1:8" ht="12.75">
      <c r="A8" t="s">
        <v>3</v>
      </c>
      <c r="B8">
        <v>11</v>
      </c>
      <c r="C8">
        <v>135</v>
      </c>
      <c r="D8">
        <f>B8*C8</f>
        <v>1485</v>
      </c>
      <c r="F8">
        <v>1075</v>
      </c>
      <c r="G8">
        <v>27</v>
      </c>
      <c r="H8">
        <f>C8*G8</f>
        <v>3645</v>
      </c>
    </row>
    <row r="9" spans="1:9" ht="12.75">
      <c r="A9" s="5" t="s">
        <v>25</v>
      </c>
      <c r="B9" s="11">
        <f>SUM(B6:B8)</f>
        <v>129</v>
      </c>
      <c r="E9" s="10">
        <f>SUM(D6:D8)</f>
        <v>16735</v>
      </c>
      <c r="F9" s="30">
        <f>SUM(F6:F8)</f>
        <v>18660</v>
      </c>
      <c r="G9" s="7">
        <f>SUM(G6:G8)</f>
        <v>121</v>
      </c>
      <c r="I9">
        <f>SUM(H6:H8)</f>
        <v>14210</v>
      </c>
    </row>
    <row r="11" ht="12.75">
      <c r="A11" s="4" t="s">
        <v>19</v>
      </c>
    </row>
    <row r="12" spans="1:8" ht="12.75">
      <c r="A12" t="s">
        <v>20</v>
      </c>
      <c r="B12">
        <v>70</v>
      </c>
      <c r="C12">
        <v>75</v>
      </c>
      <c r="D12">
        <f>B12*C12</f>
        <v>5250</v>
      </c>
      <c r="G12">
        <v>14</v>
      </c>
      <c r="H12">
        <f>C12*G12</f>
        <v>1050</v>
      </c>
    </row>
    <row r="13" spans="2:8" ht="12.75">
      <c r="B13">
        <v>24</v>
      </c>
      <c r="C13">
        <v>115</v>
      </c>
      <c r="D13">
        <f>B13*C13</f>
        <v>2760</v>
      </c>
      <c r="G13">
        <v>32</v>
      </c>
      <c r="H13">
        <f>C13*G13</f>
        <v>3680</v>
      </c>
    </row>
    <row r="14" spans="1:8" ht="12.75">
      <c r="A14" t="s">
        <v>21</v>
      </c>
      <c r="B14">
        <v>49</v>
      </c>
      <c r="C14">
        <v>20</v>
      </c>
      <c r="D14">
        <f>B14*C14</f>
        <v>980</v>
      </c>
      <c r="E14">
        <f>SUM(D12:D14)</f>
        <v>8990</v>
      </c>
      <c r="G14">
        <v>41</v>
      </c>
      <c r="H14">
        <f>C14*G14</f>
        <v>820</v>
      </c>
    </row>
    <row r="15" spans="1:4" ht="12.75">
      <c r="A15" t="s">
        <v>41</v>
      </c>
      <c r="D15">
        <v>1000</v>
      </c>
    </row>
    <row r="16" spans="1:9" ht="12.75">
      <c r="A16" s="5" t="s">
        <v>26</v>
      </c>
      <c r="E16" s="10">
        <f>SUM(D12:D15)</f>
        <v>9990</v>
      </c>
      <c r="F16" s="30">
        <f>E16</f>
        <v>9990</v>
      </c>
      <c r="I16">
        <f>SUM(H12:H15)</f>
        <v>5550</v>
      </c>
    </row>
    <row r="17" ht="12.75">
      <c r="H17" s="13">
        <v>2005</v>
      </c>
    </row>
    <row r="18" spans="1:8" ht="12.75">
      <c r="A18" s="4" t="s">
        <v>4</v>
      </c>
      <c r="H18" s="9" t="s">
        <v>38</v>
      </c>
    </row>
    <row r="19" spans="1:9" ht="12.75">
      <c r="A19" t="s">
        <v>10</v>
      </c>
      <c r="B19" s="10">
        <v>50</v>
      </c>
      <c r="C19">
        <v>445</v>
      </c>
      <c r="D19" s="10">
        <f>B19*C19</f>
        <v>22250</v>
      </c>
      <c r="G19" s="10">
        <v>42</v>
      </c>
      <c r="H19" s="10">
        <f>C19*G19</f>
        <v>18690</v>
      </c>
      <c r="I19" s="10"/>
    </row>
    <row r="20" spans="1:9" ht="12.75">
      <c r="A20" s="5" t="s">
        <v>27</v>
      </c>
      <c r="E20" s="10">
        <f>SUM(D19:D19)</f>
        <v>22250</v>
      </c>
      <c r="F20" s="30">
        <f>E20</f>
        <v>22250</v>
      </c>
      <c r="G20" s="10"/>
      <c r="H20" s="10"/>
      <c r="I20" s="10">
        <f>SUM(H19:H19)</f>
        <v>18690</v>
      </c>
    </row>
    <row r="22" ht="12.75">
      <c r="A22" s="4" t="s">
        <v>5</v>
      </c>
    </row>
    <row r="23" spans="1:9" ht="12.75">
      <c r="A23" t="s">
        <v>7</v>
      </c>
      <c r="B23">
        <v>0</v>
      </c>
      <c r="C23">
        <v>1250</v>
      </c>
      <c r="D23">
        <f>B23*C23</f>
        <v>0</v>
      </c>
      <c r="F23" s="31">
        <v>2500</v>
      </c>
      <c r="G23">
        <v>0</v>
      </c>
      <c r="H23">
        <v>1250</v>
      </c>
      <c r="I23">
        <f>G23*H23</f>
        <v>0</v>
      </c>
    </row>
    <row r="24" spans="1:9" ht="12.75">
      <c r="A24" t="s">
        <v>8</v>
      </c>
      <c r="B24">
        <v>0</v>
      </c>
      <c r="C24">
        <v>950</v>
      </c>
      <c r="D24">
        <f>B24*C24</f>
        <v>0</v>
      </c>
      <c r="G24">
        <v>0</v>
      </c>
      <c r="H24">
        <v>950</v>
      </c>
      <c r="I24">
        <f>G24*H24</f>
        <v>0</v>
      </c>
    </row>
    <row r="25" spans="1:9" ht="12.75">
      <c r="A25" t="s">
        <v>9</v>
      </c>
      <c r="B25" s="12">
        <v>8</v>
      </c>
      <c r="C25">
        <v>500</v>
      </c>
      <c r="D25">
        <f>B25*C25</f>
        <v>4000</v>
      </c>
      <c r="F25">
        <v>4000</v>
      </c>
      <c r="G25">
        <v>4</v>
      </c>
      <c r="H25">
        <v>500</v>
      </c>
      <c r="I25">
        <f>G25*H25</f>
        <v>2000</v>
      </c>
    </row>
    <row r="26" spans="1:9" ht="12.75">
      <c r="A26" t="s">
        <v>39</v>
      </c>
      <c r="B26" s="12">
        <v>5</v>
      </c>
      <c r="C26">
        <v>250</v>
      </c>
      <c r="D26">
        <f>B26*C26</f>
        <v>1250</v>
      </c>
      <c r="F26">
        <v>1250</v>
      </c>
      <c r="G26">
        <v>3</v>
      </c>
      <c r="H26">
        <v>250</v>
      </c>
      <c r="I26">
        <f>G26*H26</f>
        <v>750</v>
      </c>
    </row>
    <row r="27" spans="1:9" ht="12.75">
      <c r="A27" t="s">
        <v>44</v>
      </c>
      <c r="B27">
        <v>18</v>
      </c>
      <c r="D27">
        <v>18000</v>
      </c>
      <c r="F27">
        <v>23000</v>
      </c>
      <c r="G27">
        <v>14</v>
      </c>
      <c r="I27">
        <v>16445</v>
      </c>
    </row>
    <row r="28" spans="1:9" ht="12.75">
      <c r="A28" s="5" t="s">
        <v>28</v>
      </c>
      <c r="B28" s="7">
        <f>SUM(B23:B27)</f>
        <v>31</v>
      </c>
      <c r="E28" s="12">
        <f>SUM(D23:D27)</f>
        <v>23250</v>
      </c>
      <c r="F28" s="31">
        <f>SUM(F23:F27)</f>
        <v>30750</v>
      </c>
      <c r="G28" s="7">
        <f>SUM(G23:G27)</f>
        <v>21</v>
      </c>
      <c r="I28">
        <v>19195</v>
      </c>
    </row>
    <row r="30" ht="12.75">
      <c r="A30" s="4" t="s">
        <v>22</v>
      </c>
    </row>
    <row r="31" spans="1:9" ht="12.75">
      <c r="A31" t="s">
        <v>23</v>
      </c>
      <c r="B31" s="12">
        <v>5</v>
      </c>
      <c r="C31" s="12">
        <v>150</v>
      </c>
      <c r="D31">
        <f>B31*C31</f>
        <v>750</v>
      </c>
      <c r="F31">
        <v>1350</v>
      </c>
      <c r="G31" s="10">
        <v>2</v>
      </c>
      <c r="H31">
        <v>100</v>
      </c>
      <c r="I31" s="10">
        <f>G31*H31</f>
        <v>200</v>
      </c>
    </row>
    <row r="32" spans="1:9" ht="12.75">
      <c r="A32" t="s">
        <v>24</v>
      </c>
      <c r="B32" s="12">
        <v>8</v>
      </c>
      <c r="C32" s="12">
        <v>75</v>
      </c>
      <c r="D32">
        <f>B32*C32</f>
        <v>600</v>
      </c>
      <c r="F32" s="31">
        <v>1747</v>
      </c>
      <c r="G32">
        <v>1</v>
      </c>
      <c r="H32">
        <v>50</v>
      </c>
      <c r="I32">
        <f>G32*H32</f>
        <v>50</v>
      </c>
    </row>
    <row r="33" spans="1:9" ht="12.75">
      <c r="A33" s="5" t="s">
        <v>29</v>
      </c>
      <c r="E33" s="12">
        <f>SUM(D31:D32)</f>
        <v>1350</v>
      </c>
      <c r="F33" s="31"/>
      <c r="I33" s="10">
        <f>SUM(I31:I32)</f>
        <v>250</v>
      </c>
    </row>
    <row r="34" spans="1:6" ht="12.75">
      <c r="A34" s="5"/>
      <c r="E34" s="10">
        <f>E28+E33</f>
        <v>24600</v>
      </c>
      <c r="F34" s="32">
        <f>F28+F33</f>
        <v>30750</v>
      </c>
    </row>
    <row r="35" spans="1:10" ht="12.75">
      <c r="A35" s="5" t="s">
        <v>35</v>
      </c>
      <c r="G35" s="10">
        <f>SUM(E9:E33)-E14</f>
        <v>73575</v>
      </c>
      <c r="H35" s="12" t="s">
        <v>76</v>
      </c>
      <c r="J35" s="10">
        <f>SUM(I9:I33)-I28</f>
        <v>58145</v>
      </c>
    </row>
    <row r="36" spans="7:8" ht="12.75">
      <c r="G36" s="30">
        <f>SUM(F9:F32)-F28</f>
        <v>84747</v>
      </c>
      <c r="H36" s="35" t="s">
        <v>73</v>
      </c>
    </row>
    <row r="37" spans="1:8" ht="12.75">
      <c r="A37" s="1" t="s">
        <v>6</v>
      </c>
      <c r="H37" s="13">
        <v>2004</v>
      </c>
    </row>
    <row r="38" spans="1:8" ht="12.75">
      <c r="A38" s="4" t="s">
        <v>14</v>
      </c>
      <c r="H38" s="9" t="s">
        <v>38</v>
      </c>
    </row>
    <row r="39" spans="1:3" ht="12.75">
      <c r="A39" t="s">
        <v>16</v>
      </c>
      <c r="C39" s="10">
        <v>7000</v>
      </c>
    </row>
    <row r="40" spans="1:3" ht="12.75">
      <c r="A40" t="s">
        <v>15</v>
      </c>
      <c r="C40">
        <v>2000</v>
      </c>
    </row>
    <row r="41" spans="1:6" ht="12.75">
      <c r="A41" t="s">
        <v>17</v>
      </c>
      <c r="C41" s="10">
        <v>1000</v>
      </c>
      <c r="F41" s="31">
        <v>4475</v>
      </c>
    </row>
    <row r="42" spans="1:9" ht="12.75">
      <c r="A42" s="5" t="s">
        <v>30</v>
      </c>
      <c r="D42" s="2">
        <f>SUM(C39:C41)</f>
        <v>10000</v>
      </c>
      <c r="F42" s="30">
        <v>14475</v>
      </c>
      <c r="I42">
        <v>7483</v>
      </c>
    </row>
    <row r="43" ht="12.75">
      <c r="A43" s="5"/>
    </row>
    <row r="44" spans="1:9" ht="12.75">
      <c r="A44" s="5" t="s">
        <v>42</v>
      </c>
      <c r="D44" s="10">
        <v>3500</v>
      </c>
      <c r="E44" t="s">
        <v>46</v>
      </c>
      <c r="F44">
        <v>3500</v>
      </c>
      <c r="I44" s="12">
        <v>3031</v>
      </c>
    </row>
    <row r="45" spans="1:6" ht="12.75">
      <c r="A45" s="33" t="s">
        <v>69</v>
      </c>
      <c r="F45" s="31">
        <v>1200</v>
      </c>
    </row>
    <row r="46" spans="1:9" ht="12.75">
      <c r="A46" s="5" t="s">
        <v>43</v>
      </c>
      <c r="D46">
        <v>3000</v>
      </c>
      <c r="F46">
        <v>3000</v>
      </c>
      <c r="I46">
        <v>1329</v>
      </c>
    </row>
    <row r="47" spans="1:6" ht="12.75">
      <c r="A47" s="33" t="s">
        <v>68</v>
      </c>
      <c r="C47" s="12"/>
      <c r="F47" s="31">
        <v>2700</v>
      </c>
    </row>
    <row r="48" spans="1:9" ht="12.75">
      <c r="A48" s="5" t="s">
        <v>31</v>
      </c>
      <c r="B48">
        <v>48</v>
      </c>
      <c r="C48" s="12">
        <v>75</v>
      </c>
      <c r="D48">
        <f>B48*C48</f>
        <v>3600</v>
      </c>
      <c r="F48">
        <v>3600</v>
      </c>
      <c r="I48" s="12">
        <v>2834</v>
      </c>
    </row>
    <row r="49" ht="12.75">
      <c r="A49" s="5"/>
    </row>
    <row r="50" spans="1:9" ht="12.75">
      <c r="A50" s="5" t="s">
        <v>32</v>
      </c>
      <c r="D50" s="10">
        <v>27500</v>
      </c>
      <c r="F50">
        <v>27500</v>
      </c>
      <c r="I50">
        <v>22045</v>
      </c>
    </row>
    <row r="51" spans="1:6" ht="12.75">
      <c r="A51" s="33" t="s">
        <v>71</v>
      </c>
      <c r="F51" s="31">
        <v>3000</v>
      </c>
    </row>
    <row r="52" spans="1:9" ht="12.75">
      <c r="A52" s="5" t="s">
        <v>33</v>
      </c>
      <c r="D52">
        <v>3000</v>
      </c>
      <c r="F52">
        <v>3000</v>
      </c>
      <c r="I52" s="12">
        <v>2789</v>
      </c>
    </row>
    <row r="53" spans="1:6" ht="12.75">
      <c r="A53" s="33" t="s">
        <v>70</v>
      </c>
      <c r="F53" s="31">
        <v>1825</v>
      </c>
    </row>
    <row r="54" spans="1:9" ht="12.75">
      <c r="A54" s="5" t="s">
        <v>34</v>
      </c>
      <c r="D54">
        <v>2000</v>
      </c>
      <c r="F54">
        <v>2000</v>
      </c>
      <c r="I54">
        <v>1676</v>
      </c>
    </row>
    <row r="56" spans="1:9" ht="12.75">
      <c r="A56" s="5" t="s">
        <v>40</v>
      </c>
      <c r="D56">
        <v>10000</v>
      </c>
      <c r="F56">
        <v>10000</v>
      </c>
      <c r="I56">
        <v>8000</v>
      </c>
    </row>
    <row r="58" spans="1:10" ht="12.75">
      <c r="A58" s="5" t="s">
        <v>36</v>
      </c>
      <c r="G58" s="10">
        <f>SUM(D42:D56)</f>
        <v>62600</v>
      </c>
      <c r="H58" s="12" t="s">
        <v>76</v>
      </c>
      <c r="J58" s="12">
        <f>SUM(I42:I56)</f>
        <v>49187</v>
      </c>
    </row>
    <row r="59" spans="7:8" ht="12.75">
      <c r="G59" s="30">
        <f>SUM(F42:F56)</f>
        <v>75800</v>
      </c>
      <c r="H59" s="35" t="s">
        <v>73</v>
      </c>
    </row>
    <row r="60" spans="7:8" ht="12.75">
      <c r="G60" s="30"/>
      <c r="H60" s="35"/>
    </row>
    <row r="61" spans="1:10" ht="12.75">
      <c r="A61" s="5" t="s">
        <v>37</v>
      </c>
      <c r="G61" s="2">
        <f>G35-G58</f>
        <v>10975</v>
      </c>
      <c r="H61" s="2" t="s">
        <v>77</v>
      </c>
      <c r="J61" s="10">
        <f>J35-J58</f>
        <v>8958</v>
      </c>
    </row>
    <row r="62" spans="7:8" ht="12.75">
      <c r="G62" s="30">
        <f>G36-G59</f>
        <v>8947</v>
      </c>
      <c r="H62" s="36" t="s">
        <v>73</v>
      </c>
    </row>
  </sheetData>
  <sheetProtection/>
  <printOptions gridLines="1"/>
  <pageMargins left="0.75" right="0.75" top="1" bottom="1" header="0.5" footer="0.5"/>
  <pageSetup horizontalDpi="600" verticalDpi="600" orientation="portrait" scale="69" r:id="rId1"/>
  <headerFooter alignWithMargins="0">
    <oddFooter>&amp;L&amp;D,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="76" zoomScaleSheetLayoutView="76" zoomScalePageLayoutView="0" workbookViewId="0" topLeftCell="A1">
      <selection activeCell="F21" sqref="F21"/>
    </sheetView>
  </sheetViews>
  <sheetFormatPr defaultColWidth="8.8515625" defaultRowHeight="12.75"/>
  <cols>
    <col min="1" max="1" width="44.7109375" style="100" customWidth="1"/>
    <col min="2" max="2" width="9.00390625" style="100" bestFit="1" customWidth="1"/>
    <col min="3" max="3" width="17.00390625" style="100" customWidth="1"/>
    <col min="4" max="4" width="15.421875" style="100" customWidth="1"/>
    <col min="5" max="5" width="17.28125" style="100" customWidth="1"/>
    <col min="6" max="6" width="9.57421875" style="213" bestFit="1" customWidth="1"/>
    <col min="7" max="8" width="9.28125" style="144" bestFit="1" customWidth="1"/>
    <col min="9" max="9" width="9.00390625" style="144" bestFit="1" customWidth="1"/>
    <col min="10" max="10" width="8.8515625" style="144" customWidth="1"/>
    <col min="11" max="12" width="9.00390625" style="144" bestFit="1" customWidth="1"/>
    <col min="13" max="13" width="9.00390625" style="144" customWidth="1"/>
    <col min="14" max="14" width="10.28125" style="144" customWidth="1"/>
    <col min="15" max="15" width="7.8515625" style="144" customWidth="1"/>
    <col min="16" max="16" width="9.28125" style="144" bestFit="1" customWidth="1"/>
    <col min="17" max="17" width="9.57421875" style="144" bestFit="1" customWidth="1"/>
    <col min="18" max="18" width="8.28125" style="144" bestFit="1" customWidth="1"/>
    <col min="19" max="16384" width="8.8515625" style="100" customWidth="1"/>
  </cols>
  <sheetData>
    <row r="1" spans="1:19" ht="12.75">
      <c r="A1" s="99" t="s">
        <v>229</v>
      </c>
      <c r="S1" s="144"/>
    </row>
    <row r="2" spans="1:19" ht="12.75">
      <c r="A2" s="101" t="s">
        <v>239</v>
      </c>
      <c r="F2" s="219" t="s">
        <v>156</v>
      </c>
      <c r="G2" s="154" t="s">
        <v>172</v>
      </c>
      <c r="H2" s="154" t="s">
        <v>63</v>
      </c>
      <c r="I2" s="165" t="s">
        <v>63</v>
      </c>
      <c r="J2" s="165" t="s">
        <v>156</v>
      </c>
      <c r="K2" s="165" t="s">
        <v>172</v>
      </c>
      <c r="L2" s="165" t="s">
        <v>63</v>
      </c>
      <c r="M2" s="165" t="s">
        <v>63</v>
      </c>
      <c r="N2" s="165" t="s">
        <v>156</v>
      </c>
      <c r="S2" s="144"/>
    </row>
    <row r="3" spans="6:19" ht="12.75">
      <c r="F3" s="220">
        <v>2016</v>
      </c>
      <c r="G3" s="157">
        <v>2015</v>
      </c>
      <c r="H3" s="157">
        <v>2014</v>
      </c>
      <c r="I3" s="157">
        <v>2013</v>
      </c>
      <c r="J3" s="157">
        <v>2012</v>
      </c>
      <c r="K3" s="157">
        <v>2011</v>
      </c>
      <c r="L3" s="157">
        <v>2010</v>
      </c>
      <c r="M3" s="157">
        <v>2009</v>
      </c>
      <c r="N3" s="157">
        <v>2008</v>
      </c>
      <c r="O3" s="151" t="s">
        <v>156</v>
      </c>
      <c r="P3" s="151" t="s">
        <v>63</v>
      </c>
      <c r="Q3" s="162" t="s">
        <v>172</v>
      </c>
      <c r="R3" s="162" t="s">
        <v>156</v>
      </c>
      <c r="S3" s="151" t="s">
        <v>63</v>
      </c>
    </row>
    <row r="4" spans="1:19" ht="12.75">
      <c r="A4" s="103" t="s">
        <v>0</v>
      </c>
      <c r="B4" s="103" t="s">
        <v>11</v>
      </c>
      <c r="C4" s="103" t="s">
        <v>12</v>
      </c>
      <c r="D4" s="103" t="s">
        <v>13</v>
      </c>
      <c r="F4" s="218" t="s">
        <v>66</v>
      </c>
      <c r="G4" s="150" t="s">
        <v>66</v>
      </c>
      <c r="H4" s="150" t="s">
        <v>66</v>
      </c>
      <c r="I4" s="150" t="s">
        <v>66</v>
      </c>
      <c r="J4" s="150" t="s">
        <v>66</v>
      </c>
      <c r="K4" s="150" t="s">
        <v>66</v>
      </c>
      <c r="L4" s="150" t="s">
        <v>66</v>
      </c>
      <c r="M4" s="150" t="s">
        <v>66</v>
      </c>
      <c r="N4" s="150" t="s">
        <v>66</v>
      </c>
      <c r="O4" s="149">
        <v>2008</v>
      </c>
      <c r="P4" s="149">
        <v>2010</v>
      </c>
      <c r="Q4" s="149">
        <v>2011</v>
      </c>
      <c r="R4" s="148">
        <v>2012</v>
      </c>
      <c r="S4" s="148">
        <v>2013</v>
      </c>
    </row>
    <row r="5" spans="1:19" ht="12.75">
      <c r="A5" s="221" t="s">
        <v>18</v>
      </c>
      <c r="B5" s="103"/>
      <c r="C5" s="103"/>
      <c r="D5" s="103"/>
      <c r="S5" s="144"/>
    </row>
    <row r="6" spans="1:19" ht="12.75">
      <c r="A6" s="164" t="s">
        <v>230</v>
      </c>
      <c r="B6" s="107">
        <v>80</v>
      </c>
      <c r="C6" s="108">
        <v>175</v>
      </c>
      <c r="D6" s="109">
        <f>B6*C6</f>
        <v>14000</v>
      </c>
      <c r="E6" s="193"/>
      <c r="F6" s="213">
        <v>51</v>
      </c>
      <c r="G6" s="144">
        <v>40</v>
      </c>
      <c r="H6" s="144">
        <v>51</v>
      </c>
      <c r="I6" s="144">
        <v>60</v>
      </c>
      <c r="J6" s="144">
        <v>74</v>
      </c>
      <c r="K6" s="144">
        <v>69</v>
      </c>
      <c r="L6" s="144">
        <v>73</v>
      </c>
      <c r="M6" s="144">
        <v>67</v>
      </c>
      <c r="N6" s="144">
        <v>84</v>
      </c>
      <c r="S6" s="144"/>
    </row>
    <row r="7" spans="1:19" ht="12.75">
      <c r="A7" s="164" t="s">
        <v>231</v>
      </c>
      <c r="B7" s="107">
        <v>45</v>
      </c>
      <c r="C7" s="108">
        <v>150</v>
      </c>
      <c r="D7" s="109">
        <f>B7*C7</f>
        <v>6750</v>
      </c>
      <c r="F7" s="213">
        <v>23</v>
      </c>
      <c r="I7" s="144">
        <v>30</v>
      </c>
      <c r="J7" s="144">
        <v>33</v>
      </c>
      <c r="K7" s="144">
        <v>32</v>
      </c>
      <c r="L7" s="144">
        <v>29</v>
      </c>
      <c r="M7" s="144">
        <v>20</v>
      </c>
      <c r="N7" s="144">
        <v>32</v>
      </c>
      <c r="S7" s="144"/>
    </row>
    <row r="8" spans="1:19" ht="12.75">
      <c r="A8" s="164" t="s">
        <v>232</v>
      </c>
      <c r="B8" s="107">
        <v>45</v>
      </c>
      <c r="C8" s="108">
        <v>125</v>
      </c>
      <c r="D8" s="109">
        <f>B8*C8</f>
        <v>5625</v>
      </c>
      <c r="F8" s="213">
        <v>12</v>
      </c>
      <c r="I8" s="144">
        <v>19</v>
      </c>
      <c r="J8" s="144">
        <v>40</v>
      </c>
      <c r="K8" s="144">
        <v>51</v>
      </c>
      <c r="L8" s="144">
        <v>31</v>
      </c>
      <c r="M8" s="144">
        <v>20</v>
      </c>
      <c r="N8" s="144">
        <v>39</v>
      </c>
      <c r="S8" s="144"/>
    </row>
    <row r="9" spans="1:19" ht="12.75">
      <c r="A9" s="164" t="s">
        <v>254</v>
      </c>
      <c r="B9" s="107"/>
      <c r="C9" s="108">
        <v>99</v>
      </c>
      <c r="D9" s="109"/>
      <c r="F9" s="213">
        <v>53</v>
      </c>
      <c r="S9" s="144"/>
    </row>
    <row r="10" spans="1:19" ht="12.75">
      <c r="A10" s="126" t="s">
        <v>180</v>
      </c>
      <c r="B10" s="105">
        <f>SUM(B6:B8)</f>
        <v>170</v>
      </c>
      <c r="D10" s="106">
        <f>SUM(D6:D8)</f>
        <v>26375</v>
      </c>
      <c r="F10" s="227">
        <f>SUM(F6:F9)</f>
        <v>139</v>
      </c>
      <c r="G10" s="151">
        <f aca="true" t="shared" si="0" ref="G10:N10">SUM(G6:G8)</f>
        <v>40</v>
      </c>
      <c r="H10" s="151">
        <f t="shared" si="0"/>
        <v>51</v>
      </c>
      <c r="I10" s="151">
        <f t="shared" si="0"/>
        <v>109</v>
      </c>
      <c r="J10" s="151">
        <f t="shared" si="0"/>
        <v>147</v>
      </c>
      <c r="K10" s="151">
        <f t="shared" si="0"/>
        <v>152</v>
      </c>
      <c r="L10" s="151">
        <f t="shared" si="0"/>
        <v>133</v>
      </c>
      <c r="M10" s="151">
        <f t="shared" si="0"/>
        <v>107</v>
      </c>
      <c r="N10" s="151">
        <f t="shared" si="0"/>
        <v>155</v>
      </c>
      <c r="O10" s="147">
        <v>19610</v>
      </c>
      <c r="P10" s="147">
        <v>18495</v>
      </c>
      <c r="Q10" s="147">
        <v>20775</v>
      </c>
      <c r="R10" s="147">
        <v>17921</v>
      </c>
      <c r="S10" s="147">
        <v>16660</v>
      </c>
    </row>
    <row r="11" spans="1:19" ht="12.75">
      <c r="A11" s="164" t="s">
        <v>246</v>
      </c>
      <c r="B11" s="100">
        <v>25</v>
      </c>
      <c r="C11" s="108">
        <v>65</v>
      </c>
      <c r="D11" s="128">
        <f>B11*C11</f>
        <v>1625</v>
      </c>
      <c r="F11" s="213">
        <v>2</v>
      </c>
      <c r="H11" s="144">
        <v>27</v>
      </c>
      <c r="I11" s="144">
        <v>1</v>
      </c>
      <c r="J11" s="144">
        <v>0</v>
      </c>
      <c r="K11" s="144">
        <v>3</v>
      </c>
      <c r="L11" s="144">
        <v>3</v>
      </c>
      <c r="M11" s="144">
        <v>2</v>
      </c>
      <c r="N11" s="144">
        <v>3</v>
      </c>
      <c r="O11" s="144">
        <v>300</v>
      </c>
      <c r="P11" s="144">
        <v>1375</v>
      </c>
      <c r="Q11" s="144">
        <v>475</v>
      </c>
      <c r="R11" s="144">
        <v>225</v>
      </c>
      <c r="S11" s="144">
        <v>275</v>
      </c>
    </row>
    <row r="12" spans="1:19" ht="13.5" thickBot="1">
      <c r="A12" s="171" t="s">
        <v>3</v>
      </c>
      <c r="B12" s="171">
        <v>10</v>
      </c>
      <c r="C12" s="172">
        <v>175</v>
      </c>
      <c r="D12" s="185">
        <f>B12*C12</f>
        <v>1750</v>
      </c>
      <c r="F12" s="213">
        <v>2</v>
      </c>
      <c r="G12" s="144">
        <v>5</v>
      </c>
      <c r="H12" s="144">
        <v>5</v>
      </c>
      <c r="I12" s="144">
        <v>11</v>
      </c>
      <c r="J12" s="144">
        <v>7</v>
      </c>
      <c r="K12" s="144">
        <v>8</v>
      </c>
      <c r="L12" s="144">
        <v>1</v>
      </c>
      <c r="M12" s="144">
        <v>2</v>
      </c>
      <c r="N12" s="144">
        <v>0</v>
      </c>
      <c r="O12" s="144">
        <v>1875</v>
      </c>
      <c r="P12" s="152" t="s">
        <v>157</v>
      </c>
      <c r="Q12" s="163" t="s">
        <v>173</v>
      </c>
      <c r="R12" s="144">
        <v>1745</v>
      </c>
      <c r="S12" s="163">
        <v>1500</v>
      </c>
    </row>
    <row r="13" spans="1:19" ht="12.75">
      <c r="A13" s="167" t="s">
        <v>209</v>
      </c>
      <c r="B13" s="168">
        <f>SUM(B10:B12)</f>
        <v>205</v>
      </c>
      <c r="C13" s="169"/>
      <c r="D13" s="170">
        <f>SUM(D10:D12)</f>
        <v>29750</v>
      </c>
      <c r="F13" s="228">
        <f aca="true" t="shared" si="1" ref="F13:N13">F10+F11+F12</f>
        <v>143</v>
      </c>
      <c r="G13" s="162">
        <f t="shared" si="1"/>
        <v>45</v>
      </c>
      <c r="H13" s="162">
        <f t="shared" si="1"/>
        <v>83</v>
      </c>
      <c r="I13" s="162">
        <f t="shared" si="1"/>
        <v>121</v>
      </c>
      <c r="J13" s="162">
        <f t="shared" si="1"/>
        <v>154</v>
      </c>
      <c r="K13" s="162">
        <f t="shared" si="1"/>
        <v>163</v>
      </c>
      <c r="L13" s="162">
        <f t="shared" si="1"/>
        <v>137</v>
      </c>
      <c r="M13" s="162">
        <f t="shared" si="1"/>
        <v>111</v>
      </c>
      <c r="N13" s="162">
        <f t="shared" si="1"/>
        <v>158</v>
      </c>
      <c r="O13" s="162">
        <f>SUM(O7:O12)</f>
        <v>21785</v>
      </c>
      <c r="P13" s="162">
        <f>SUM(P7:P12)</f>
        <v>19870</v>
      </c>
      <c r="Q13" s="162">
        <f>SUM(Q7:Q12)</f>
        <v>21250</v>
      </c>
      <c r="R13" s="162">
        <f>SUM(R7:R12)</f>
        <v>19891</v>
      </c>
      <c r="S13" s="162">
        <f>SUM(S7:S12)</f>
        <v>18435</v>
      </c>
    </row>
    <row r="14" ht="12.75">
      <c r="S14" s="144"/>
    </row>
    <row r="15" spans="1:19" ht="12.75">
      <c r="A15" s="114" t="s">
        <v>19</v>
      </c>
      <c r="S15" s="144"/>
    </row>
    <row r="16" spans="1:19" ht="12.75">
      <c r="A16" s="196" t="s">
        <v>243</v>
      </c>
      <c r="B16" s="99">
        <v>15</v>
      </c>
      <c r="C16" s="108">
        <v>125</v>
      </c>
      <c r="D16" s="113">
        <f>SUM(B16*C16)</f>
        <v>1875</v>
      </c>
      <c r="F16" s="213">
        <v>10</v>
      </c>
      <c r="G16" s="163">
        <v>22</v>
      </c>
      <c r="H16" s="163">
        <v>29</v>
      </c>
      <c r="I16" s="163">
        <v>15</v>
      </c>
      <c r="J16" s="144">
        <v>8</v>
      </c>
      <c r="K16" s="144">
        <v>14</v>
      </c>
      <c r="L16" s="144">
        <v>19</v>
      </c>
      <c r="M16" s="163">
        <v>7</v>
      </c>
      <c r="N16" s="163">
        <v>9</v>
      </c>
      <c r="O16" s="147">
        <v>2185</v>
      </c>
      <c r="P16" s="147">
        <v>12158</v>
      </c>
      <c r="Q16" s="147">
        <v>13760</v>
      </c>
      <c r="R16" s="147">
        <v>5392</v>
      </c>
      <c r="S16" s="147">
        <v>7851</v>
      </c>
    </row>
    <row r="17" spans="1:19" ht="12.75">
      <c r="A17" s="196" t="s">
        <v>244</v>
      </c>
      <c r="B17" s="99">
        <v>25</v>
      </c>
      <c r="C17" s="108">
        <v>125</v>
      </c>
      <c r="D17" s="113">
        <f>SUM(B17*C17)</f>
        <v>3125</v>
      </c>
      <c r="E17" s="196"/>
      <c r="F17" s="213">
        <v>24</v>
      </c>
      <c r="G17" s="144">
        <v>32</v>
      </c>
      <c r="H17" s="144">
        <v>13</v>
      </c>
      <c r="I17" s="144">
        <v>8</v>
      </c>
      <c r="J17" s="144">
        <v>3</v>
      </c>
      <c r="K17" s="144">
        <v>9</v>
      </c>
      <c r="L17" s="144">
        <v>6</v>
      </c>
      <c r="M17" s="144">
        <v>5</v>
      </c>
      <c r="N17" s="144">
        <v>19</v>
      </c>
      <c r="S17" s="144"/>
    </row>
    <row r="18" spans="1:19" ht="12.75">
      <c r="A18" s="164" t="s">
        <v>245</v>
      </c>
      <c r="B18" s="99">
        <v>30</v>
      </c>
      <c r="C18" s="108"/>
      <c r="D18" s="113">
        <f>SUM(B18*C18)</f>
        <v>0</v>
      </c>
      <c r="E18" s="196"/>
      <c r="F18" s="213">
        <v>16</v>
      </c>
      <c r="G18" s="144">
        <v>3</v>
      </c>
      <c r="H18" s="144">
        <v>33</v>
      </c>
      <c r="I18" s="144">
        <v>28</v>
      </c>
      <c r="J18" s="144">
        <v>28</v>
      </c>
      <c r="K18" s="144">
        <v>85</v>
      </c>
      <c r="L18" s="144">
        <v>66</v>
      </c>
      <c r="M18" s="144">
        <v>20</v>
      </c>
      <c r="N18" s="144">
        <v>39</v>
      </c>
      <c r="S18" s="144"/>
    </row>
    <row r="19" spans="1:19" ht="12.75">
      <c r="A19" s="196" t="s">
        <v>240</v>
      </c>
      <c r="B19" s="99">
        <v>0</v>
      </c>
      <c r="C19" s="108"/>
      <c r="D19" s="113">
        <f>SUM(B19*C19)</f>
        <v>0</v>
      </c>
      <c r="E19" s="196"/>
      <c r="F19" s="213">
        <v>0</v>
      </c>
      <c r="G19" s="144">
        <v>40</v>
      </c>
      <c r="H19" s="144">
        <v>58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S19" s="144"/>
    </row>
    <row r="20" spans="1:19" ht="12.75">
      <c r="A20" s="196" t="s">
        <v>242</v>
      </c>
      <c r="B20" s="99"/>
      <c r="C20" s="108"/>
      <c r="D20" s="113"/>
      <c r="E20" s="196"/>
      <c r="F20" s="213">
        <v>4</v>
      </c>
      <c r="G20" s="144">
        <v>2</v>
      </c>
      <c r="H20" s="144">
        <v>0</v>
      </c>
      <c r="I20" s="144">
        <v>19</v>
      </c>
      <c r="J20" s="144">
        <v>11</v>
      </c>
      <c r="K20" s="144">
        <v>3</v>
      </c>
      <c r="L20" s="144">
        <v>28</v>
      </c>
      <c r="M20" s="144">
        <v>21</v>
      </c>
      <c r="N20" s="144">
        <v>10</v>
      </c>
      <c r="S20" s="144"/>
    </row>
    <row r="21" spans="1:19" ht="12.75">
      <c r="A21" s="126" t="s">
        <v>241</v>
      </c>
      <c r="B21" s="105">
        <f>SUM(B16:B19)</f>
        <v>70</v>
      </c>
      <c r="D21" s="106">
        <f>SUM(D16:D19)</f>
        <v>5000</v>
      </c>
      <c r="E21" s="110"/>
      <c r="F21" s="228">
        <f>SUM(F16:F20)</f>
        <v>54</v>
      </c>
      <c r="S21" s="144"/>
    </row>
    <row r="22" spans="1:19" ht="12.75">
      <c r="A22" s="116" t="s">
        <v>146</v>
      </c>
      <c r="B22" s="100">
        <v>10</v>
      </c>
      <c r="C22" s="108">
        <v>35</v>
      </c>
      <c r="D22" s="108">
        <f>SUM(B22*C22)</f>
        <v>350</v>
      </c>
      <c r="E22" s="110"/>
      <c r="H22" s="144">
        <v>14</v>
      </c>
      <c r="I22" s="144">
        <v>23</v>
      </c>
      <c r="J22" s="144">
        <v>4</v>
      </c>
      <c r="K22" s="144">
        <v>23</v>
      </c>
      <c r="L22" s="144">
        <v>22</v>
      </c>
      <c r="S22" s="144"/>
    </row>
    <row r="23" spans="1:19" ht="12.75">
      <c r="A23" s="164" t="s">
        <v>188</v>
      </c>
      <c r="B23" s="100">
        <v>8</v>
      </c>
      <c r="C23" s="108">
        <v>35</v>
      </c>
      <c r="D23" s="108">
        <f>SUM(B23*C23)</f>
        <v>280</v>
      </c>
      <c r="E23" s="110"/>
      <c r="F23" s="213">
        <v>16</v>
      </c>
      <c r="G23" s="144">
        <v>25</v>
      </c>
      <c r="H23" s="144">
        <v>14</v>
      </c>
      <c r="I23" s="144">
        <v>1</v>
      </c>
      <c r="J23" s="144">
        <v>2</v>
      </c>
      <c r="K23" s="144">
        <v>3</v>
      </c>
      <c r="L23" s="144">
        <v>11</v>
      </c>
      <c r="M23" s="144">
        <v>13</v>
      </c>
      <c r="O23" s="144">
        <v>6580</v>
      </c>
      <c r="P23" s="144">
        <v>2215</v>
      </c>
      <c r="Q23" s="144">
        <v>1445</v>
      </c>
      <c r="R23" s="144">
        <v>380</v>
      </c>
      <c r="S23" s="144">
        <v>1210</v>
      </c>
    </row>
    <row r="24" spans="1:19" ht="12.75">
      <c r="A24" s="164" t="s">
        <v>188</v>
      </c>
      <c r="B24" s="224"/>
      <c r="C24" s="225">
        <v>45</v>
      </c>
      <c r="D24" s="108">
        <f>SUM(B24*C24)</f>
        <v>0</v>
      </c>
      <c r="E24" s="110"/>
      <c r="F24" s="213">
        <v>9</v>
      </c>
      <c r="G24" s="144">
        <v>21</v>
      </c>
      <c r="H24" s="144">
        <v>9</v>
      </c>
      <c r="J24" s="144">
        <v>2</v>
      </c>
      <c r="K24" s="144">
        <v>4</v>
      </c>
      <c r="L24" s="144">
        <v>18</v>
      </c>
      <c r="M24" s="144">
        <v>17</v>
      </c>
      <c r="S24" s="144"/>
    </row>
    <row r="25" spans="1:19" ht="13.5" thickBot="1">
      <c r="A25" s="174" t="s">
        <v>160</v>
      </c>
      <c r="B25" s="171"/>
      <c r="C25" s="171"/>
      <c r="D25" s="187">
        <v>-350</v>
      </c>
      <c r="O25" s="144">
        <v>-325</v>
      </c>
      <c r="P25" s="144">
        <v>-1471</v>
      </c>
      <c r="Q25" s="144">
        <v>-2275</v>
      </c>
      <c r="R25" s="144">
        <v>-563</v>
      </c>
      <c r="S25" s="144">
        <v>936</v>
      </c>
    </row>
    <row r="26" spans="1:19" ht="12.75">
      <c r="A26" s="167" t="s">
        <v>26</v>
      </c>
      <c r="B26" s="168">
        <f>SUM(B16:B25)-B21</f>
        <v>88</v>
      </c>
      <c r="C26" s="169"/>
      <c r="D26" s="173">
        <f>SUM(D21:D25)</f>
        <v>5280</v>
      </c>
      <c r="F26" s="228">
        <f aca="true" t="shared" si="2" ref="F26:N26">SUM(F16:F24)</f>
        <v>133</v>
      </c>
      <c r="G26" s="162">
        <f>SUM(G16:G24)</f>
        <v>145</v>
      </c>
      <c r="H26" s="162">
        <f t="shared" si="2"/>
        <v>170</v>
      </c>
      <c r="I26" s="162">
        <f t="shared" si="2"/>
        <v>94</v>
      </c>
      <c r="J26" s="162">
        <f t="shared" si="2"/>
        <v>58</v>
      </c>
      <c r="K26" s="162">
        <f t="shared" si="2"/>
        <v>141</v>
      </c>
      <c r="L26" s="162">
        <f t="shared" si="2"/>
        <v>170</v>
      </c>
      <c r="M26" s="162">
        <f t="shared" si="2"/>
        <v>83</v>
      </c>
      <c r="N26" s="162">
        <f t="shared" si="2"/>
        <v>77</v>
      </c>
      <c r="O26" s="154">
        <v>8440</v>
      </c>
      <c r="P26" s="154">
        <v>12902</v>
      </c>
      <c r="Q26" s="154">
        <f>SUM(Q16:Q25)</f>
        <v>12930</v>
      </c>
      <c r="R26" s="154">
        <f>SUM(R16:R25)</f>
        <v>5209</v>
      </c>
      <c r="S26" s="154">
        <f>SUM(S16:S25)</f>
        <v>9997</v>
      </c>
    </row>
    <row r="27" spans="5:19" ht="12.75">
      <c r="E27" s="229" t="s">
        <v>247</v>
      </c>
      <c r="F27" s="229">
        <f>F13+F26</f>
        <v>276</v>
      </c>
      <c r="G27" s="229">
        <f>G13+G26</f>
        <v>190</v>
      </c>
      <c r="H27" s="229">
        <f aca="true" t="shared" si="3" ref="H27:N27">H13+H26</f>
        <v>253</v>
      </c>
      <c r="I27" s="229">
        <f t="shared" si="3"/>
        <v>215</v>
      </c>
      <c r="J27" s="229">
        <f t="shared" si="3"/>
        <v>212</v>
      </c>
      <c r="K27" s="229">
        <f t="shared" si="3"/>
        <v>304</v>
      </c>
      <c r="L27" s="229">
        <f t="shared" si="3"/>
        <v>307</v>
      </c>
      <c r="M27" s="229">
        <f t="shared" si="3"/>
        <v>194</v>
      </c>
      <c r="N27" s="229">
        <f t="shared" si="3"/>
        <v>235</v>
      </c>
      <c r="S27" s="144"/>
    </row>
    <row r="28" spans="1:19" ht="12.75">
      <c r="A28" s="114" t="s">
        <v>4</v>
      </c>
      <c r="G28" s="163"/>
      <c r="H28" s="163"/>
      <c r="I28" s="149"/>
      <c r="K28" s="149"/>
      <c r="L28" s="149"/>
      <c r="M28" s="149"/>
      <c r="S28" s="144"/>
    </row>
    <row r="29" spans="1:19" ht="12.75">
      <c r="A29" s="164" t="s">
        <v>201</v>
      </c>
      <c r="B29" s="100">
        <v>7</v>
      </c>
      <c r="C29" s="179">
        <v>374.25</v>
      </c>
      <c r="D29" s="106">
        <f>SUM(B29*C29)</f>
        <v>2619.75</v>
      </c>
      <c r="F29" s="213">
        <v>3</v>
      </c>
      <c r="G29" s="163">
        <v>2</v>
      </c>
      <c r="H29" s="163">
        <v>6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S29" s="144"/>
    </row>
    <row r="30" spans="1:19" ht="12.75">
      <c r="A30" s="164" t="s">
        <v>202</v>
      </c>
      <c r="B30" s="100">
        <v>1</v>
      </c>
      <c r="C30" s="179">
        <v>424.15</v>
      </c>
      <c r="D30" s="106">
        <f>SUM(B30*C30)</f>
        <v>424.15</v>
      </c>
      <c r="E30" s="193">
        <f>SUM(D29:D30)</f>
        <v>3043.9</v>
      </c>
      <c r="F30" s="213">
        <v>4</v>
      </c>
      <c r="G30" s="163">
        <v>5</v>
      </c>
      <c r="H30" s="163">
        <v>1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S30" s="144"/>
    </row>
    <row r="31" spans="1:19" ht="12.75">
      <c r="A31" s="164" t="s">
        <v>182</v>
      </c>
      <c r="B31" s="100">
        <v>14</v>
      </c>
      <c r="C31" s="179">
        <v>0</v>
      </c>
      <c r="D31" s="106">
        <f>SUM(B31*C31)</f>
        <v>0</v>
      </c>
      <c r="E31" s="111"/>
      <c r="F31" s="213">
        <v>16</v>
      </c>
      <c r="G31" s="144">
        <v>17</v>
      </c>
      <c r="H31" s="144">
        <v>14</v>
      </c>
      <c r="I31" s="194">
        <v>15</v>
      </c>
      <c r="J31" s="144">
        <v>13</v>
      </c>
      <c r="K31" s="194">
        <v>13</v>
      </c>
      <c r="L31" s="194">
        <v>10</v>
      </c>
      <c r="M31" s="194">
        <v>3</v>
      </c>
      <c r="N31" s="144">
        <v>6</v>
      </c>
      <c r="S31" s="144"/>
    </row>
    <row r="32" spans="1:19" ht="12.75">
      <c r="A32" s="164" t="s">
        <v>54</v>
      </c>
      <c r="B32" s="119">
        <v>20</v>
      </c>
      <c r="C32" s="108">
        <v>475</v>
      </c>
      <c r="D32" s="106">
        <f>SUM(B32*C32)</f>
        <v>9500</v>
      </c>
      <c r="E32" s="110"/>
      <c r="F32" s="213">
        <v>25</v>
      </c>
      <c r="G32" s="144">
        <v>25</v>
      </c>
      <c r="H32" s="144">
        <v>23</v>
      </c>
      <c r="I32" s="156">
        <v>29</v>
      </c>
      <c r="J32" s="144">
        <v>31</v>
      </c>
      <c r="K32" s="156">
        <v>32</v>
      </c>
      <c r="L32" s="156">
        <v>33</v>
      </c>
      <c r="M32" s="156">
        <v>27</v>
      </c>
      <c r="N32" s="155">
        <v>39</v>
      </c>
      <c r="S32" s="144"/>
    </row>
    <row r="33" spans="1:19" ht="13.5" thickBot="1">
      <c r="A33" s="171" t="s">
        <v>55</v>
      </c>
      <c r="B33" s="171">
        <v>10</v>
      </c>
      <c r="C33" s="172">
        <v>699</v>
      </c>
      <c r="D33" s="178">
        <f>SUM(B33*C33)</f>
        <v>6990</v>
      </c>
      <c r="E33" s="110"/>
      <c r="F33" s="213">
        <v>11</v>
      </c>
      <c r="G33" s="215">
        <v>16</v>
      </c>
      <c r="H33" s="215">
        <v>12</v>
      </c>
      <c r="I33" s="144">
        <v>7</v>
      </c>
      <c r="J33" s="144">
        <v>6</v>
      </c>
      <c r="K33" s="144">
        <v>14</v>
      </c>
      <c r="L33" s="144">
        <v>8</v>
      </c>
      <c r="M33" s="144">
        <v>10</v>
      </c>
      <c r="N33" s="155">
        <v>12</v>
      </c>
      <c r="S33" s="144"/>
    </row>
    <row r="34" spans="1:19" ht="12.75">
      <c r="A34" s="167" t="s">
        <v>27</v>
      </c>
      <c r="B34" s="176">
        <f>SUM(B29:B33)</f>
        <v>52</v>
      </c>
      <c r="C34" s="169"/>
      <c r="D34" s="177">
        <f>SUM(D29:D33)</f>
        <v>19533.9</v>
      </c>
      <c r="F34" s="227">
        <f>SUM(F29:F33)</f>
        <v>59</v>
      </c>
      <c r="G34" s="151">
        <f>SUM(G29:G33)</f>
        <v>65</v>
      </c>
      <c r="H34" s="151">
        <f>SUM(H29:H33)</f>
        <v>56</v>
      </c>
      <c r="I34" s="151">
        <f aca="true" t="shared" si="4" ref="I34:N34">I31+I32+I33</f>
        <v>51</v>
      </c>
      <c r="J34" s="151">
        <f t="shared" si="4"/>
        <v>50</v>
      </c>
      <c r="K34" s="151">
        <f t="shared" si="4"/>
        <v>59</v>
      </c>
      <c r="L34" s="151">
        <f t="shared" si="4"/>
        <v>51</v>
      </c>
      <c r="M34" s="226">
        <f t="shared" si="4"/>
        <v>40</v>
      </c>
      <c r="N34" s="151">
        <f t="shared" si="4"/>
        <v>57</v>
      </c>
      <c r="O34" s="154">
        <v>23740</v>
      </c>
      <c r="P34" s="154">
        <v>21325</v>
      </c>
      <c r="Q34" s="154">
        <v>25030</v>
      </c>
      <c r="R34" s="154">
        <v>18760</v>
      </c>
      <c r="S34" s="154">
        <v>16320</v>
      </c>
    </row>
    <row r="35" spans="9:19" ht="12.75">
      <c r="I35" s="157"/>
      <c r="K35" s="157"/>
      <c r="L35" s="157"/>
      <c r="M35" s="157"/>
      <c r="S35" s="144"/>
    </row>
    <row r="36" spans="1:19" ht="12.75">
      <c r="A36" s="114" t="s">
        <v>238</v>
      </c>
      <c r="B36" s="100">
        <v>1</v>
      </c>
      <c r="C36" s="179">
        <v>5000</v>
      </c>
      <c r="D36" s="223">
        <f aca="true" t="shared" si="5" ref="D36:D41">B36*C36</f>
        <v>5000</v>
      </c>
      <c r="H36" s="144">
        <v>0</v>
      </c>
      <c r="I36" s="194">
        <v>1</v>
      </c>
      <c r="J36" s="144">
        <v>1</v>
      </c>
      <c r="K36" s="194">
        <v>1</v>
      </c>
      <c r="L36" s="194">
        <v>1</v>
      </c>
      <c r="M36" s="194"/>
      <c r="N36" s="144">
        <v>0</v>
      </c>
      <c r="S36" s="144"/>
    </row>
    <row r="37" spans="1:19" ht="12.75">
      <c r="A37" s="110" t="s">
        <v>56</v>
      </c>
      <c r="B37" s="100">
        <v>1</v>
      </c>
      <c r="C37" s="108">
        <v>1250</v>
      </c>
      <c r="D37" s="108">
        <f t="shared" si="5"/>
        <v>1250</v>
      </c>
      <c r="H37" s="144">
        <v>0</v>
      </c>
      <c r="I37" s="144">
        <v>0</v>
      </c>
      <c r="J37" s="144">
        <v>0</v>
      </c>
      <c r="K37" s="144">
        <v>1</v>
      </c>
      <c r="L37" s="144">
        <v>0</v>
      </c>
      <c r="M37" s="144">
        <v>1</v>
      </c>
      <c r="N37" s="144">
        <v>2</v>
      </c>
      <c r="S37" s="144"/>
    </row>
    <row r="38" spans="1:19" ht="12.75">
      <c r="A38" s="110" t="s">
        <v>57</v>
      </c>
      <c r="B38" s="110">
        <v>1</v>
      </c>
      <c r="C38" s="108">
        <v>950</v>
      </c>
      <c r="D38" s="108">
        <f t="shared" si="5"/>
        <v>950</v>
      </c>
      <c r="F38" s="213">
        <v>1</v>
      </c>
      <c r="G38" s="144">
        <v>2</v>
      </c>
      <c r="H38" s="144">
        <v>1</v>
      </c>
      <c r="I38" s="144">
        <v>1</v>
      </c>
      <c r="J38" s="144">
        <v>1</v>
      </c>
      <c r="K38" s="144">
        <v>1</v>
      </c>
      <c r="L38" s="144">
        <v>2</v>
      </c>
      <c r="N38" s="144">
        <v>2</v>
      </c>
      <c r="S38" s="144"/>
    </row>
    <row r="39" spans="1:19" ht="12.75">
      <c r="A39" s="110" t="s">
        <v>58</v>
      </c>
      <c r="B39" s="123">
        <v>1</v>
      </c>
      <c r="C39" s="108">
        <v>750</v>
      </c>
      <c r="D39" s="108">
        <f t="shared" si="5"/>
        <v>750</v>
      </c>
      <c r="F39" s="213">
        <v>3</v>
      </c>
      <c r="G39" s="144">
        <v>2</v>
      </c>
      <c r="H39" s="144">
        <v>0</v>
      </c>
      <c r="I39" s="144">
        <v>0</v>
      </c>
      <c r="J39" s="144">
        <v>1</v>
      </c>
      <c r="K39" s="144">
        <v>1</v>
      </c>
      <c r="L39" s="144">
        <v>2</v>
      </c>
      <c r="M39" s="144">
        <v>1</v>
      </c>
      <c r="N39" s="144">
        <v>2</v>
      </c>
      <c r="S39" s="144"/>
    </row>
    <row r="40" spans="1:19" ht="12.75">
      <c r="A40" s="110" t="s">
        <v>9</v>
      </c>
      <c r="B40" s="124">
        <v>0</v>
      </c>
      <c r="C40" s="108">
        <v>1000</v>
      </c>
      <c r="D40" s="108">
        <f t="shared" si="5"/>
        <v>0</v>
      </c>
      <c r="F40" s="213">
        <v>1</v>
      </c>
      <c r="H40" s="144">
        <v>0</v>
      </c>
      <c r="I40" s="152">
        <v>1</v>
      </c>
      <c r="K40" s="152">
        <v>0</v>
      </c>
      <c r="L40" s="152">
        <v>0</v>
      </c>
      <c r="M40" s="152"/>
      <c r="N40" s="144">
        <v>1</v>
      </c>
      <c r="S40" s="144"/>
    </row>
    <row r="41" spans="1:19" ht="12.75">
      <c r="A41" s="111" t="s">
        <v>148</v>
      </c>
      <c r="B41" s="124">
        <v>0</v>
      </c>
      <c r="C41" s="108">
        <v>225</v>
      </c>
      <c r="D41" s="108">
        <f t="shared" si="5"/>
        <v>0</v>
      </c>
      <c r="H41" s="144">
        <v>10</v>
      </c>
      <c r="I41" s="144">
        <v>2</v>
      </c>
      <c r="J41" s="144">
        <v>3</v>
      </c>
      <c r="K41" s="144">
        <v>5</v>
      </c>
      <c r="L41" s="144">
        <v>7</v>
      </c>
      <c r="M41" s="144">
        <v>7</v>
      </c>
      <c r="N41" s="144">
        <v>0</v>
      </c>
      <c r="S41" s="144"/>
    </row>
    <row r="42" spans="1:19" ht="13.5" thickBot="1">
      <c r="A42" s="171" t="s">
        <v>44</v>
      </c>
      <c r="B42" s="175"/>
      <c r="C42" s="171"/>
      <c r="D42" s="181">
        <v>20000</v>
      </c>
      <c r="G42" s="216"/>
      <c r="H42" s="216"/>
      <c r="N42" s="144">
        <v>18</v>
      </c>
      <c r="S42" s="144"/>
    </row>
    <row r="43" spans="1:19" ht="12.75">
      <c r="A43" s="167" t="s">
        <v>28</v>
      </c>
      <c r="B43" s="180">
        <f>SUM(B36:B42)</f>
        <v>4</v>
      </c>
      <c r="C43" s="169"/>
      <c r="D43" s="182">
        <f>SUM(D36:D42)</f>
        <v>27950</v>
      </c>
      <c r="F43" s="228">
        <f>SUM(F38:F42)</f>
        <v>5</v>
      </c>
      <c r="G43" s="162">
        <f>SUM(G38:G42)</f>
        <v>4</v>
      </c>
      <c r="H43" s="162">
        <f aca="true" t="shared" si="6" ref="H43:N43">SUM(H36:H42)</f>
        <v>11</v>
      </c>
      <c r="I43" s="162">
        <f t="shared" si="6"/>
        <v>5</v>
      </c>
      <c r="J43" s="162">
        <f t="shared" si="6"/>
        <v>6</v>
      </c>
      <c r="K43" s="162">
        <f t="shared" si="6"/>
        <v>9</v>
      </c>
      <c r="L43" s="162">
        <f t="shared" si="6"/>
        <v>12</v>
      </c>
      <c r="M43" s="162">
        <f t="shared" si="6"/>
        <v>9</v>
      </c>
      <c r="N43" s="162">
        <f t="shared" si="6"/>
        <v>25</v>
      </c>
      <c r="O43" s="154">
        <v>27870</v>
      </c>
      <c r="P43" s="154">
        <v>20725</v>
      </c>
      <c r="Q43" s="154">
        <v>26675</v>
      </c>
      <c r="R43" s="154">
        <v>25825</v>
      </c>
      <c r="S43" s="154">
        <v>27700</v>
      </c>
    </row>
    <row r="44" spans="9:19" ht="12.75">
      <c r="I44" s="157"/>
      <c r="K44" s="157"/>
      <c r="L44" s="157"/>
      <c r="M44" s="157"/>
      <c r="S44" s="144"/>
    </row>
    <row r="45" spans="1:19" ht="12.75">
      <c r="A45" s="114" t="s">
        <v>22</v>
      </c>
      <c r="I45" s="158"/>
      <c r="K45" s="158"/>
      <c r="L45" s="158"/>
      <c r="M45" s="158"/>
      <c r="S45" s="144"/>
    </row>
    <row r="46" spans="1:19" ht="12.75">
      <c r="A46" s="164" t="s">
        <v>226</v>
      </c>
      <c r="B46" s="100">
        <v>1</v>
      </c>
      <c r="C46" s="179">
        <v>100</v>
      </c>
      <c r="D46" s="108">
        <f>SUM(B46*C46)</f>
        <v>100</v>
      </c>
      <c r="F46" s="213">
        <v>3</v>
      </c>
      <c r="G46" s="144">
        <v>1</v>
      </c>
      <c r="I46" s="158"/>
      <c r="K46" s="158"/>
      <c r="L46" s="158"/>
      <c r="M46" s="158"/>
      <c r="S46" s="144"/>
    </row>
    <row r="47" spans="1:19" ht="12.75">
      <c r="A47" s="164" t="s">
        <v>223</v>
      </c>
      <c r="C47" s="179">
        <v>300</v>
      </c>
      <c r="D47" s="108">
        <f>SUM(B47*C47)</f>
        <v>0</v>
      </c>
      <c r="F47" s="213">
        <v>2</v>
      </c>
      <c r="G47" s="144">
        <v>2</v>
      </c>
      <c r="I47" s="158"/>
      <c r="K47" s="158"/>
      <c r="L47" s="158"/>
      <c r="M47" s="158"/>
      <c r="S47" s="144"/>
    </row>
    <row r="48" spans="1:19" ht="12.75">
      <c r="A48" s="164" t="s">
        <v>224</v>
      </c>
      <c r="B48" s="123">
        <v>1</v>
      </c>
      <c r="C48" s="128">
        <v>150</v>
      </c>
      <c r="D48" s="108">
        <f>SUM(B48*C48)</f>
        <v>150</v>
      </c>
      <c r="H48" s="144">
        <v>1</v>
      </c>
      <c r="I48" s="144">
        <v>2</v>
      </c>
      <c r="K48" s="144">
        <v>1</v>
      </c>
      <c r="L48" s="144">
        <v>2</v>
      </c>
      <c r="N48" s="159">
        <v>5</v>
      </c>
      <c r="S48" s="144"/>
    </row>
    <row r="49" spans="1:19" ht="13.5" thickBot="1">
      <c r="A49" s="212" t="s">
        <v>225</v>
      </c>
      <c r="B49" s="184">
        <v>1</v>
      </c>
      <c r="C49" s="185">
        <v>75</v>
      </c>
      <c r="D49" s="172">
        <f>SUM(B49*C49)</f>
        <v>75</v>
      </c>
      <c r="F49" s="213">
        <v>1</v>
      </c>
      <c r="G49" s="217"/>
      <c r="H49" s="217">
        <v>3</v>
      </c>
      <c r="I49" s="144">
        <v>1</v>
      </c>
      <c r="K49" s="144">
        <v>0</v>
      </c>
      <c r="L49" s="144">
        <v>2</v>
      </c>
      <c r="N49" s="144">
        <v>1</v>
      </c>
      <c r="S49" s="144"/>
    </row>
    <row r="50" spans="1:19" ht="12.75">
      <c r="A50" s="167" t="s">
        <v>29</v>
      </c>
      <c r="B50" s="169"/>
      <c r="C50" s="169"/>
      <c r="D50" s="183">
        <f>SUM(D48:D49)</f>
        <v>225</v>
      </c>
      <c r="G50" s="214"/>
      <c r="H50" s="214"/>
      <c r="O50" s="192" t="s">
        <v>65</v>
      </c>
      <c r="P50" s="192" t="s">
        <v>65</v>
      </c>
      <c r="Q50" s="192" t="s">
        <v>65</v>
      </c>
      <c r="R50" s="192" t="s">
        <v>65</v>
      </c>
      <c r="S50" s="192" t="s">
        <v>65</v>
      </c>
    </row>
    <row r="51" spans="1:19" ht="12.75">
      <c r="A51" s="112" t="s">
        <v>67</v>
      </c>
      <c r="D51" s="121">
        <f>SUM(D43+D50)</f>
        <v>28175</v>
      </c>
      <c r="S51" s="144"/>
    </row>
    <row r="52" spans="1:19" ht="12.75">
      <c r="A52" s="130" t="s">
        <v>35</v>
      </c>
      <c r="C52" s="131" t="s">
        <v>233</v>
      </c>
      <c r="D52" s="132"/>
      <c r="E52" s="133">
        <f>D13+D26+D34+D51</f>
        <v>82738.9</v>
      </c>
      <c r="O52" s="151">
        <v>81835</v>
      </c>
      <c r="P52" s="151">
        <v>74822</v>
      </c>
      <c r="Q52" s="162">
        <f>SUM(Q43,Q34,Q26,Q13)</f>
        <v>85885</v>
      </c>
      <c r="R52" s="162">
        <f>SUM(R43,R34,R26,R13)</f>
        <v>69685</v>
      </c>
      <c r="S52" s="162">
        <f>SUM(S43,S34,S26,S13)</f>
        <v>72452</v>
      </c>
    </row>
    <row r="53" spans="3:19" ht="12.75">
      <c r="C53" s="189"/>
      <c r="D53" s="99"/>
      <c r="E53" s="188"/>
      <c r="N53" s="222"/>
      <c r="S53" s="144"/>
    </row>
    <row r="54" spans="1:19" ht="12.75">
      <c r="A54" s="103" t="s">
        <v>6</v>
      </c>
      <c r="C54" s="134" t="s">
        <v>204</v>
      </c>
      <c r="D54" s="99"/>
      <c r="E54" s="135">
        <v>81916.5</v>
      </c>
      <c r="S54" s="144"/>
    </row>
    <row r="55" spans="1:19" ht="12.75">
      <c r="A55" s="114" t="s">
        <v>14</v>
      </c>
      <c r="S55" s="144"/>
    </row>
    <row r="56" spans="1:19" ht="12.75">
      <c r="A56" s="100" t="s">
        <v>16</v>
      </c>
      <c r="C56" s="128">
        <v>5900</v>
      </c>
      <c r="O56" s="146" t="s">
        <v>156</v>
      </c>
      <c r="P56" s="146" t="s">
        <v>63</v>
      </c>
      <c r="Q56" s="147" t="s">
        <v>174</v>
      </c>
      <c r="R56" s="146" t="s">
        <v>156</v>
      </c>
      <c r="S56" s="146" t="s">
        <v>63</v>
      </c>
    </row>
    <row r="57" spans="1:19" ht="12.75">
      <c r="A57" s="164" t="s">
        <v>15</v>
      </c>
      <c r="C57" s="108">
        <v>2000</v>
      </c>
      <c r="O57" s="149">
        <v>2008</v>
      </c>
      <c r="P57" s="149">
        <v>2010</v>
      </c>
      <c r="Q57" s="149">
        <v>2011</v>
      </c>
      <c r="R57" s="148">
        <v>2012</v>
      </c>
      <c r="S57" s="148">
        <v>2013</v>
      </c>
    </row>
    <row r="58" spans="1:19" ht="12.75">
      <c r="A58" s="100" t="s">
        <v>17</v>
      </c>
      <c r="C58" s="128">
        <v>500</v>
      </c>
      <c r="S58" s="144"/>
    </row>
    <row r="59" spans="1:19" ht="12.75">
      <c r="A59" s="112" t="s">
        <v>30</v>
      </c>
      <c r="D59" s="108">
        <f>SUM(C56:C58)</f>
        <v>8400</v>
      </c>
      <c r="O59" s="144">
        <v>8199</v>
      </c>
      <c r="P59" s="144">
        <v>9920</v>
      </c>
      <c r="Q59" s="144">
        <v>8088</v>
      </c>
      <c r="R59" s="144">
        <v>8520</v>
      </c>
      <c r="S59" s="144">
        <v>7102</v>
      </c>
    </row>
    <row r="60" spans="1:19" ht="12.75">
      <c r="A60" s="112"/>
      <c r="S60" s="144"/>
    </row>
    <row r="61" spans="1:19" ht="12.75">
      <c r="A61" s="112" t="s">
        <v>42</v>
      </c>
      <c r="D61" s="128">
        <v>6000</v>
      </c>
      <c r="N61" s="191"/>
      <c r="O61" s="156">
        <v>3411</v>
      </c>
      <c r="P61" s="146">
        <v>6051</v>
      </c>
      <c r="Q61" s="147">
        <v>6673</v>
      </c>
      <c r="R61" s="156">
        <v>5660</v>
      </c>
      <c r="S61" s="144">
        <v>4373</v>
      </c>
    </row>
    <row r="62" spans="1:19" ht="12.75">
      <c r="A62" s="112"/>
      <c r="S62" s="144"/>
    </row>
    <row r="63" spans="1:19" ht="12.75">
      <c r="A63" s="112" t="s">
        <v>43</v>
      </c>
      <c r="D63" s="108">
        <v>4500</v>
      </c>
      <c r="O63" s="144">
        <v>3329</v>
      </c>
      <c r="P63" s="144">
        <v>4052</v>
      </c>
      <c r="Q63" s="144">
        <v>5550</v>
      </c>
      <c r="R63" s="144">
        <v>2051</v>
      </c>
      <c r="S63" s="144">
        <v>2829</v>
      </c>
    </row>
    <row r="64" spans="1:19" ht="12.75">
      <c r="A64" s="112"/>
      <c r="C64" s="102"/>
      <c r="S64" s="144"/>
    </row>
    <row r="65" spans="1:19" ht="12.75">
      <c r="A65" s="112" t="s">
        <v>162</v>
      </c>
      <c r="C65" s="118">
        <v>0</v>
      </c>
      <c r="D65" s="118">
        <f>C65*B34</f>
        <v>0</v>
      </c>
      <c r="O65" s="156">
        <v>3585</v>
      </c>
      <c r="P65" s="156">
        <v>3363</v>
      </c>
      <c r="Q65" s="144">
        <v>2446</v>
      </c>
      <c r="R65" s="144">
        <v>1227</v>
      </c>
      <c r="S65" s="144">
        <v>3388</v>
      </c>
    </row>
    <row r="66" spans="1:19" ht="12.75">
      <c r="A66" s="112" t="s">
        <v>163</v>
      </c>
      <c r="D66" s="108">
        <v>1400</v>
      </c>
      <c r="S66" s="144"/>
    </row>
    <row r="67" spans="1:19" ht="12.75">
      <c r="A67" s="112" t="s">
        <v>32</v>
      </c>
      <c r="D67" s="143">
        <v>25000</v>
      </c>
      <c r="N67" s="191"/>
      <c r="O67" s="144">
        <v>19966</v>
      </c>
      <c r="P67" s="147">
        <v>30519</v>
      </c>
      <c r="Q67" s="147">
        <v>35413</v>
      </c>
      <c r="R67" s="144">
        <v>19060</v>
      </c>
      <c r="S67" s="147">
        <v>31418</v>
      </c>
    </row>
    <row r="68" spans="1:19" ht="12.75">
      <c r="A68" s="112"/>
      <c r="S68" s="144"/>
    </row>
    <row r="69" spans="1:19" ht="12.75">
      <c r="A69" s="112" t="s">
        <v>33</v>
      </c>
      <c r="D69" s="118">
        <v>5500</v>
      </c>
      <c r="O69" s="156">
        <v>4702</v>
      </c>
      <c r="P69" s="156">
        <v>4131</v>
      </c>
      <c r="Q69" s="144">
        <v>6443</v>
      </c>
      <c r="R69" s="144">
        <v>3916</v>
      </c>
      <c r="S69" s="144">
        <v>4796</v>
      </c>
    </row>
    <row r="70" spans="1:19" ht="12.75">
      <c r="A70" s="112"/>
      <c r="P70" s="144">
        <v>306</v>
      </c>
      <c r="S70" s="144"/>
    </row>
    <row r="71" spans="1:19" ht="12.75">
      <c r="A71" s="112" t="s">
        <v>34</v>
      </c>
      <c r="D71" s="108">
        <v>1200</v>
      </c>
      <c r="O71" s="144">
        <v>2881</v>
      </c>
      <c r="P71" s="144">
        <v>1693</v>
      </c>
      <c r="Q71" s="144">
        <v>883</v>
      </c>
      <c r="R71" s="144">
        <v>1453</v>
      </c>
      <c r="S71" s="144">
        <v>1767</v>
      </c>
    </row>
    <row r="72" ht="12.75">
      <c r="S72" s="144"/>
    </row>
    <row r="73" spans="1:19" ht="12.75">
      <c r="A73" s="112" t="s">
        <v>164</v>
      </c>
      <c r="D73" s="118">
        <v>3000</v>
      </c>
      <c r="O73" s="144">
        <v>0</v>
      </c>
      <c r="P73" s="144">
        <v>0</v>
      </c>
      <c r="Q73" s="144">
        <v>0</v>
      </c>
      <c r="R73" s="144">
        <v>513</v>
      </c>
      <c r="S73" s="144">
        <v>0</v>
      </c>
    </row>
    <row r="74" ht="12.75">
      <c r="S74" s="144"/>
    </row>
    <row r="75" spans="1:19" ht="12.75">
      <c r="A75" s="130" t="s">
        <v>36</v>
      </c>
      <c r="D75" s="136">
        <f>SUM(D59:D74)</f>
        <v>55000</v>
      </c>
      <c r="O75" s="151">
        <v>46073</v>
      </c>
      <c r="P75" s="151">
        <v>60035</v>
      </c>
      <c r="Q75" s="162">
        <f>SUM(Q59:Q74)</f>
        <v>65496</v>
      </c>
      <c r="R75" s="162">
        <f>SUM(R59:R74)</f>
        <v>42400</v>
      </c>
      <c r="S75" s="162">
        <f>SUM(S59:S74)</f>
        <v>55673</v>
      </c>
    </row>
    <row r="76" spans="9:19" ht="12.75">
      <c r="I76" s="144">
        <v>8100</v>
      </c>
      <c r="K76" s="144">
        <v>8100</v>
      </c>
      <c r="L76" s="144">
        <v>8100</v>
      </c>
      <c r="S76" s="144"/>
    </row>
    <row r="77" spans="1:19" ht="12.75">
      <c r="A77" s="137" t="s">
        <v>37</v>
      </c>
      <c r="D77" s="136">
        <f>E52-D75</f>
        <v>27738.899999999994</v>
      </c>
      <c r="O77" s="161">
        <v>35762</v>
      </c>
      <c r="P77" s="161">
        <v>14787</v>
      </c>
      <c r="Q77" s="154">
        <f>Q52-Q75</f>
        <v>20389</v>
      </c>
      <c r="R77" s="154">
        <f>R52-R75</f>
        <v>27285</v>
      </c>
      <c r="S77" s="154">
        <f>S52-S75</f>
        <v>16779</v>
      </c>
    </row>
    <row r="78" spans="1:19" ht="12.75">
      <c r="A78" s="137"/>
      <c r="B78" s="189"/>
      <c r="D78" s="188"/>
      <c r="O78" s="161"/>
      <c r="P78" s="161"/>
      <c r="S78" s="144"/>
    </row>
    <row r="79" spans="1:19" ht="12.75">
      <c r="A79" s="137"/>
      <c r="O79" s="161"/>
      <c r="P79" s="161"/>
      <c r="S79" s="144"/>
    </row>
    <row r="80" ht="12.75">
      <c r="S80" s="144"/>
    </row>
    <row r="81" spans="1:19" ht="12.75">
      <c r="A81" s="131" t="s">
        <v>234</v>
      </c>
      <c r="B81" s="132"/>
      <c r="C81" s="132"/>
      <c r="D81" s="138">
        <f>SUM(D59:D74)</f>
        <v>55000</v>
      </c>
      <c r="N81" s="166"/>
      <c r="S81" s="144"/>
    </row>
    <row r="82" spans="1:19" ht="12.75">
      <c r="A82" s="99" t="s">
        <v>205</v>
      </c>
      <c r="B82" s="99"/>
      <c r="D82" s="135">
        <v>60975</v>
      </c>
      <c r="N82" s="166"/>
      <c r="S82" s="144"/>
    </row>
    <row r="83" spans="1:19" ht="12.75">
      <c r="A83" s="131" t="s">
        <v>235</v>
      </c>
      <c r="B83" s="132"/>
      <c r="C83" s="132"/>
      <c r="D83" s="186">
        <f>E52</f>
        <v>82738.9</v>
      </c>
      <c r="E83" s="110"/>
      <c r="N83" s="166"/>
      <c r="S83" s="144"/>
    </row>
    <row r="84" spans="1:19" ht="12.75">
      <c r="A84" s="99" t="s">
        <v>236</v>
      </c>
      <c r="B84" s="99"/>
      <c r="D84" s="113">
        <v>81916.5</v>
      </c>
      <c r="N84" s="166"/>
      <c r="S84" s="144"/>
    </row>
    <row r="85" spans="1:14" ht="12.75">
      <c r="A85" s="140" t="s">
        <v>237</v>
      </c>
      <c r="B85" s="140"/>
      <c r="C85" s="141"/>
      <c r="D85" s="142">
        <f>D83-D84</f>
        <v>822.3999999999942</v>
      </c>
      <c r="N85" s="166"/>
    </row>
    <row r="86" spans="3:14" ht="12.75">
      <c r="C86" s="99"/>
      <c r="D86" s="99"/>
      <c r="N86" s="166"/>
    </row>
    <row r="88" spans="1:19" s="144" customFormat="1" ht="12.75">
      <c r="A88" s="100"/>
      <c r="B88" s="100"/>
      <c r="C88" s="99"/>
      <c r="D88" s="99"/>
      <c r="E88" s="100"/>
      <c r="F88" s="213"/>
      <c r="N88" s="166"/>
      <c r="S88" s="100"/>
    </row>
  </sheetData>
  <sheetProtection/>
  <printOptions gridLines="1"/>
  <pageMargins left="0.7" right="0.7" top="0.75" bottom="0.75" header="0.3" footer="0.3"/>
  <pageSetup horizontalDpi="600" verticalDpi="600" orientation="landscape" paperSize="5" scale="90" r:id="rId3"/>
  <rowBreaks count="2" manualBreakCount="2">
    <brk id="44" max="255" man="1"/>
    <brk id="86" max="255" man="1"/>
  </rowBreaks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76" zoomScalePageLayoutView="0" workbookViewId="0" topLeftCell="A1">
      <selection activeCell="E20" sqref="E20"/>
    </sheetView>
  </sheetViews>
  <sheetFormatPr defaultColWidth="8.8515625" defaultRowHeight="12.75"/>
  <cols>
    <col min="1" max="1" width="44.7109375" style="100" customWidth="1"/>
    <col min="2" max="2" width="9.00390625" style="100" bestFit="1" customWidth="1"/>
    <col min="3" max="3" width="10.8515625" style="100" bestFit="1" customWidth="1"/>
    <col min="4" max="4" width="15.421875" style="100" customWidth="1"/>
    <col min="5" max="5" width="14.421875" style="100" customWidth="1"/>
    <col min="6" max="6" width="5.140625" style="100" customWidth="1"/>
    <col min="7" max="7" width="7.7109375" style="201" bestFit="1" customWidth="1"/>
    <col min="8" max="8" width="10.28125" style="144" customWidth="1"/>
    <col min="9" max="11" width="9.00390625" style="144" bestFit="1" customWidth="1"/>
    <col min="12" max="12" width="7.8515625" style="144" customWidth="1"/>
    <col min="13" max="13" width="7.28125" style="144" bestFit="1" customWidth="1"/>
    <col min="14" max="14" width="7.57421875" style="144" bestFit="1" customWidth="1"/>
    <col min="15" max="15" width="8.28125" style="144" bestFit="1" customWidth="1"/>
    <col min="16" max="16384" width="8.8515625" style="100" customWidth="1"/>
  </cols>
  <sheetData>
    <row r="1" spans="1:16" ht="12.75">
      <c r="A1" s="99" t="s">
        <v>210</v>
      </c>
      <c r="P1" s="144"/>
    </row>
    <row r="2" spans="1:16" ht="12.75">
      <c r="A2" s="101" t="s">
        <v>222</v>
      </c>
      <c r="G2" s="202" t="s">
        <v>63</v>
      </c>
      <c r="H2" s="165" t="s">
        <v>156</v>
      </c>
      <c r="I2" s="165" t="s">
        <v>63</v>
      </c>
      <c r="J2" s="165" t="s">
        <v>172</v>
      </c>
      <c r="K2" s="165" t="s">
        <v>63</v>
      </c>
      <c r="P2" s="144"/>
    </row>
    <row r="3" spans="7:16" ht="12.75">
      <c r="G3" s="203">
        <v>2014</v>
      </c>
      <c r="H3" s="157">
        <v>2008</v>
      </c>
      <c r="I3" s="157">
        <v>2010</v>
      </c>
      <c r="J3" s="157">
        <v>2011</v>
      </c>
      <c r="K3" s="157">
        <v>2013</v>
      </c>
      <c r="L3" s="151" t="s">
        <v>156</v>
      </c>
      <c r="M3" s="151" t="s">
        <v>63</v>
      </c>
      <c r="N3" s="162" t="s">
        <v>172</v>
      </c>
      <c r="O3" s="162" t="s">
        <v>156</v>
      </c>
      <c r="P3" s="151" t="s">
        <v>63</v>
      </c>
    </row>
    <row r="4" spans="1:16" ht="12.75">
      <c r="A4" s="103" t="s">
        <v>0</v>
      </c>
      <c r="B4" s="103" t="s">
        <v>11</v>
      </c>
      <c r="C4" s="103" t="s">
        <v>12</v>
      </c>
      <c r="D4" s="103" t="s">
        <v>13</v>
      </c>
      <c r="G4" s="204" t="s">
        <v>66</v>
      </c>
      <c r="H4" s="150" t="s">
        <v>66</v>
      </c>
      <c r="I4" s="150" t="s">
        <v>66</v>
      </c>
      <c r="J4" s="150" t="s">
        <v>66</v>
      </c>
      <c r="K4" s="150" t="s">
        <v>66</v>
      </c>
      <c r="L4" s="149">
        <v>2008</v>
      </c>
      <c r="M4" s="149">
        <v>2010</v>
      </c>
      <c r="N4" s="149">
        <v>2011</v>
      </c>
      <c r="O4" s="148">
        <v>2012</v>
      </c>
      <c r="P4" s="148">
        <v>2013</v>
      </c>
    </row>
    <row r="5" spans="1:16" ht="12.75">
      <c r="A5" s="104" t="s">
        <v>18</v>
      </c>
      <c r="B5" s="103"/>
      <c r="C5" s="103"/>
      <c r="D5" s="103"/>
      <c r="P5" s="144"/>
    </row>
    <row r="6" spans="1:16" ht="12.75">
      <c r="A6" s="164" t="s">
        <v>227</v>
      </c>
      <c r="B6" s="107">
        <v>140</v>
      </c>
      <c r="C6" s="108">
        <v>175</v>
      </c>
      <c r="D6" s="109">
        <f>B6*C6</f>
        <v>24500</v>
      </c>
      <c r="E6" s="193"/>
      <c r="F6" s="193"/>
      <c r="G6" s="201">
        <v>53</v>
      </c>
      <c r="H6" s="144">
        <v>78</v>
      </c>
      <c r="I6" s="144">
        <v>74</v>
      </c>
      <c r="J6" s="144">
        <v>79</v>
      </c>
      <c r="K6" s="144">
        <v>67</v>
      </c>
      <c r="P6" s="144"/>
    </row>
    <row r="7" spans="1:16" ht="12.75">
      <c r="A7" s="100" t="s">
        <v>198</v>
      </c>
      <c r="B7" s="107">
        <v>15</v>
      </c>
      <c r="C7" s="108">
        <v>150</v>
      </c>
      <c r="D7" s="109">
        <f>B7*C7</f>
        <v>2250</v>
      </c>
      <c r="G7" s="201">
        <v>58</v>
      </c>
      <c r="H7" s="144">
        <v>33</v>
      </c>
      <c r="I7" s="144">
        <v>30</v>
      </c>
      <c r="J7" s="144">
        <v>33</v>
      </c>
      <c r="K7" s="144">
        <v>30</v>
      </c>
      <c r="P7" s="144"/>
    </row>
    <row r="8" spans="1:16" ht="12.75">
      <c r="A8" s="100" t="s">
        <v>199</v>
      </c>
      <c r="B8" s="107">
        <v>80</v>
      </c>
      <c r="C8" s="108">
        <v>125</v>
      </c>
      <c r="D8" s="109">
        <f>B8*C8</f>
        <v>10000</v>
      </c>
      <c r="G8" s="201">
        <v>77</v>
      </c>
      <c r="H8" s="144">
        <v>42</v>
      </c>
      <c r="I8" s="144">
        <v>33</v>
      </c>
      <c r="J8" s="144">
        <v>52</v>
      </c>
      <c r="K8" s="144">
        <v>20</v>
      </c>
      <c r="P8" s="144"/>
    </row>
    <row r="9" spans="1:16" ht="12.75">
      <c r="A9" s="126" t="s">
        <v>180</v>
      </c>
      <c r="B9" s="105">
        <f>SUM(B6:B8)</f>
        <v>235</v>
      </c>
      <c r="D9" s="106">
        <f>SUM(D6:D8)</f>
        <v>36750</v>
      </c>
      <c r="G9" s="205">
        <f>SUM(G6:G8)</f>
        <v>188</v>
      </c>
      <c r="H9" s="151">
        <f>SUM(H6:H8)</f>
        <v>153</v>
      </c>
      <c r="I9" s="151">
        <f>SUM(I6:I8)</f>
        <v>137</v>
      </c>
      <c r="J9" s="151">
        <f>SUM(J6:J8)</f>
        <v>164</v>
      </c>
      <c r="K9" s="151">
        <f>SUM(K6:K8)</f>
        <v>117</v>
      </c>
      <c r="L9" s="147">
        <v>19610</v>
      </c>
      <c r="M9" s="147">
        <v>18495</v>
      </c>
      <c r="N9" s="147">
        <v>20775</v>
      </c>
      <c r="O9" s="147">
        <v>17921</v>
      </c>
      <c r="P9" s="147">
        <v>16660</v>
      </c>
    </row>
    <row r="10" spans="1:16" ht="12.75">
      <c r="A10" s="100" t="s">
        <v>200</v>
      </c>
      <c r="B10" s="100">
        <v>25</v>
      </c>
      <c r="C10" s="108">
        <v>65</v>
      </c>
      <c r="D10" s="128">
        <f>B10*C10</f>
        <v>1625</v>
      </c>
      <c r="G10" s="201">
        <v>27</v>
      </c>
      <c r="H10" s="144">
        <v>5</v>
      </c>
      <c r="I10" s="144">
        <v>2</v>
      </c>
      <c r="J10" s="144">
        <v>3</v>
      </c>
      <c r="K10" s="144">
        <v>1</v>
      </c>
      <c r="L10" s="144">
        <v>300</v>
      </c>
      <c r="M10" s="144">
        <v>1375</v>
      </c>
      <c r="N10" s="144">
        <v>475</v>
      </c>
      <c r="O10" s="144">
        <v>225</v>
      </c>
      <c r="P10" s="144">
        <v>275</v>
      </c>
    </row>
    <row r="11" spans="1:16" ht="13.5" thickBot="1">
      <c r="A11" s="171" t="s">
        <v>3</v>
      </c>
      <c r="B11" s="171">
        <v>10</v>
      </c>
      <c r="C11" s="172">
        <v>150</v>
      </c>
      <c r="D11" s="185">
        <f>B11*C11</f>
        <v>1500</v>
      </c>
      <c r="G11" s="201">
        <v>4</v>
      </c>
      <c r="H11" s="144">
        <v>19</v>
      </c>
      <c r="I11" s="144">
        <v>8</v>
      </c>
      <c r="J11" s="144">
        <v>8</v>
      </c>
      <c r="K11" s="144">
        <v>10</v>
      </c>
      <c r="L11" s="144">
        <v>1875</v>
      </c>
      <c r="M11" s="152" t="s">
        <v>157</v>
      </c>
      <c r="N11" s="163" t="s">
        <v>173</v>
      </c>
      <c r="O11" s="144">
        <v>1745</v>
      </c>
      <c r="P11" s="163">
        <v>1500</v>
      </c>
    </row>
    <row r="12" spans="1:16" ht="12.75">
      <c r="A12" s="167" t="s">
        <v>209</v>
      </c>
      <c r="B12" s="168">
        <f>SUM(B9:B11)</f>
        <v>270</v>
      </c>
      <c r="C12" s="169"/>
      <c r="D12" s="170">
        <f>SUM(D9:D11)</f>
        <v>39875</v>
      </c>
      <c r="G12" s="206">
        <f>G9+G10+G11</f>
        <v>219</v>
      </c>
      <c r="H12" s="153">
        <f>H9+H10+H11</f>
        <v>177</v>
      </c>
      <c r="I12" s="153">
        <f>I9+I10+I11</f>
        <v>147</v>
      </c>
      <c r="J12" s="153">
        <f>J9+J10+J11</f>
        <v>175</v>
      </c>
      <c r="K12" s="153">
        <f>K9+K10+K11</f>
        <v>128</v>
      </c>
      <c r="L12" s="162">
        <f>SUM(L7:L11)</f>
        <v>21785</v>
      </c>
      <c r="M12" s="162">
        <f>SUM(M7:M11)</f>
        <v>19870</v>
      </c>
      <c r="N12" s="162">
        <f>SUM(N7:N11)</f>
        <v>21250</v>
      </c>
      <c r="O12" s="162">
        <f>SUM(O7:O11)</f>
        <v>19891</v>
      </c>
      <c r="P12" s="162">
        <f>SUM(P7:P11)</f>
        <v>18435</v>
      </c>
    </row>
    <row r="13" ht="12.75">
      <c r="P13" s="144"/>
    </row>
    <row r="14" spans="1:16" ht="12.75">
      <c r="A14" s="114" t="s">
        <v>19</v>
      </c>
      <c r="P14" s="144"/>
    </row>
    <row r="15" spans="1:16" ht="12.75">
      <c r="A15" s="197" t="s">
        <v>51</v>
      </c>
      <c r="B15" s="99">
        <v>0</v>
      </c>
      <c r="C15" s="108">
        <v>125</v>
      </c>
      <c r="D15" s="113">
        <f>SUM(B15*C15)</f>
        <v>0</v>
      </c>
      <c r="G15" s="207">
        <v>14</v>
      </c>
      <c r="H15" s="151">
        <f>SUM(H16:H18)</f>
        <v>71</v>
      </c>
      <c r="I15" s="151">
        <f>SUM(I16:I18)</f>
        <v>121</v>
      </c>
      <c r="J15" s="151">
        <f>SUM(J16:J18)</f>
        <v>114</v>
      </c>
      <c r="K15" s="151">
        <f>SUM(K16:K18)</f>
        <v>75</v>
      </c>
      <c r="L15" s="147">
        <v>2185</v>
      </c>
      <c r="M15" s="147">
        <v>12158</v>
      </c>
      <c r="N15" s="147">
        <v>13760</v>
      </c>
      <c r="O15" s="147">
        <v>5392</v>
      </c>
      <c r="P15" s="147">
        <v>7851</v>
      </c>
    </row>
    <row r="16" spans="1:16" ht="12.75">
      <c r="A16" s="122" t="s">
        <v>52</v>
      </c>
      <c r="B16" s="99">
        <v>0</v>
      </c>
      <c r="C16" s="108">
        <v>125</v>
      </c>
      <c r="D16" s="113">
        <f>SUM(B16*C16)</f>
        <v>0</v>
      </c>
      <c r="E16" s="196"/>
      <c r="F16" s="196"/>
      <c r="H16" s="144">
        <v>9</v>
      </c>
      <c r="I16" s="144">
        <v>19</v>
      </c>
      <c r="J16" s="144">
        <v>18</v>
      </c>
      <c r="K16" s="144">
        <v>15</v>
      </c>
      <c r="P16" s="144"/>
    </row>
    <row r="17" spans="1:16" ht="12.75">
      <c r="A17" s="197" t="s">
        <v>159</v>
      </c>
      <c r="B17" s="99">
        <v>0</v>
      </c>
      <c r="C17" s="108"/>
      <c r="D17" s="113">
        <f>SUM(B17*C17)</f>
        <v>0</v>
      </c>
      <c r="E17" s="196"/>
      <c r="F17" s="196"/>
      <c r="H17" s="144">
        <v>25</v>
      </c>
      <c r="I17" s="144">
        <v>38</v>
      </c>
      <c r="J17" s="144">
        <v>11</v>
      </c>
      <c r="K17" s="144">
        <v>29</v>
      </c>
      <c r="P17" s="144"/>
    </row>
    <row r="18" spans="1:16" ht="12.75">
      <c r="A18" s="198" t="s">
        <v>228</v>
      </c>
      <c r="B18" s="99">
        <v>0</v>
      </c>
      <c r="C18" s="108">
        <v>125</v>
      </c>
      <c r="D18" s="113">
        <f>SUM(B18*C18)</f>
        <v>0</v>
      </c>
      <c r="E18" s="196"/>
      <c r="F18" s="196"/>
      <c r="G18" s="201">
        <v>33</v>
      </c>
      <c r="H18" s="144">
        <v>37</v>
      </c>
      <c r="I18" s="144">
        <v>64</v>
      </c>
      <c r="J18" s="144">
        <v>85</v>
      </c>
      <c r="K18" s="144">
        <v>31</v>
      </c>
      <c r="P18" s="144"/>
    </row>
    <row r="19" spans="1:16" ht="12.75">
      <c r="A19" s="126" t="s">
        <v>181</v>
      </c>
      <c r="B19" s="105">
        <f>SUM(B15:B18)</f>
        <v>0</v>
      </c>
      <c r="D19" s="106">
        <f>SUM(D15:D18)</f>
        <v>0</v>
      </c>
      <c r="E19" s="110"/>
      <c r="F19" s="110"/>
      <c r="P19" s="144"/>
    </row>
    <row r="20" spans="1:16" ht="12.75">
      <c r="A20" s="116" t="s">
        <v>146</v>
      </c>
      <c r="B20" s="100">
        <v>10</v>
      </c>
      <c r="C20" s="108">
        <v>35</v>
      </c>
      <c r="D20" s="108">
        <f>SUM(B20*C20)</f>
        <v>350</v>
      </c>
      <c r="E20" s="110"/>
      <c r="F20" s="110"/>
      <c r="G20" s="201">
        <v>28</v>
      </c>
      <c r="H20" s="144">
        <v>10</v>
      </c>
      <c r="I20" s="144">
        <v>21</v>
      </c>
      <c r="J20" s="110">
        <v>13</v>
      </c>
      <c r="K20" s="110">
        <v>13</v>
      </c>
      <c r="P20" s="144"/>
    </row>
    <row r="21" spans="1:16" ht="12.75">
      <c r="A21" s="164" t="s">
        <v>188</v>
      </c>
      <c r="B21" s="100">
        <v>8</v>
      </c>
      <c r="C21" s="108">
        <v>35</v>
      </c>
      <c r="D21" s="108">
        <f>SUM(B21*C21)</f>
        <v>280</v>
      </c>
      <c r="E21" s="110"/>
      <c r="F21" s="110"/>
      <c r="G21" s="201">
        <v>10</v>
      </c>
      <c r="L21" s="144">
        <v>6580</v>
      </c>
      <c r="M21" s="144">
        <v>2215</v>
      </c>
      <c r="N21" s="144">
        <v>1445</v>
      </c>
      <c r="O21" s="144">
        <v>380</v>
      </c>
      <c r="P21" s="144">
        <v>1210</v>
      </c>
    </row>
    <row r="22" spans="1:16" ht="13.5" thickBot="1">
      <c r="A22" s="174" t="s">
        <v>160</v>
      </c>
      <c r="B22" s="171"/>
      <c r="C22" s="171"/>
      <c r="D22" s="187">
        <v>-350</v>
      </c>
      <c r="L22" s="144">
        <v>-325</v>
      </c>
      <c r="M22" s="144">
        <v>-1471</v>
      </c>
      <c r="N22" s="144">
        <v>-2275</v>
      </c>
      <c r="O22" s="144">
        <v>-563</v>
      </c>
      <c r="P22" s="144">
        <v>936</v>
      </c>
    </row>
    <row r="23" spans="1:16" ht="12.75">
      <c r="A23" s="167" t="s">
        <v>26</v>
      </c>
      <c r="B23" s="168">
        <f>SUM(B15:B22)-B19</f>
        <v>18</v>
      </c>
      <c r="C23" s="169"/>
      <c r="D23" s="173">
        <f>SUM(D19:D22)</f>
        <v>280</v>
      </c>
      <c r="G23" s="208"/>
      <c r="L23" s="154">
        <v>8440</v>
      </c>
      <c r="M23" s="154">
        <v>12902</v>
      </c>
      <c r="N23" s="154">
        <f>SUM(N15:N22)</f>
        <v>12930</v>
      </c>
      <c r="O23" s="154">
        <f>SUM(O15:O22)</f>
        <v>5209</v>
      </c>
      <c r="P23" s="154">
        <f>SUM(P15:P22)</f>
        <v>9997</v>
      </c>
    </row>
    <row r="24" spans="9:16" ht="12.75">
      <c r="I24" s="149"/>
      <c r="J24" s="149"/>
      <c r="K24" s="149"/>
      <c r="P24" s="144"/>
    </row>
    <row r="25" spans="1:16" ht="12.75">
      <c r="A25" s="114" t="s">
        <v>4</v>
      </c>
      <c r="G25" s="207"/>
      <c r="I25" s="149"/>
      <c r="J25" s="149"/>
      <c r="K25" s="149"/>
      <c r="P25" s="144"/>
    </row>
    <row r="26" spans="1:16" ht="12.75">
      <c r="A26" s="164" t="s">
        <v>201</v>
      </c>
      <c r="B26" s="100">
        <v>7</v>
      </c>
      <c r="C26" s="179">
        <v>356.25</v>
      </c>
      <c r="D26" s="106">
        <f>SUM(B26*C26)</f>
        <v>2493.75</v>
      </c>
      <c r="G26" s="207">
        <v>6</v>
      </c>
      <c r="I26" s="149"/>
      <c r="J26" s="149"/>
      <c r="K26" s="149"/>
      <c r="P26" s="144"/>
    </row>
    <row r="27" spans="1:16" ht="12.75">
      <c r="A27" s="164" t="s">
        <v>202</v>
      </c>
      <c r="B27" s="100">
        <v>1</v>
      </c>
      <c r="C27" s="179">
        <v>403.75</v>
      </c>
      <c r="D27" s="106">
        <f>SUM(B27*C27)</f>
        <v>403.75</v>
      </c>
      <c r="E27" s="193">
        <f>SUM(D26:D27)</f>
        <v>2897.5</v>
      </c>
      <c r="F27" s="193"/>
      <c r="G27" s="207">
        <v>1</v>
      </c>
      <c r="I27" s="149"/>
      <c r="J27" s="149"/>
      <c r="K27" s="149"/>
      <c r="P27" s="144"/>
    </row>
    <row r="28" spans="1:17" ht="12.75">
      <c r="A28" s="164" t="s">
        <v>182</v>
      </c>
      <c r="B28" s="100">
        <v>14</v>
      </c>
      <c r="C28" s="179">
        <v>0</v>
      </c>
      <c r="D28" s="106">
        <f>SUM(B28*C28)</f>
        <v>0</v>
      </c>
      <c r="E28" s="111"/>
      <c r="F28" s="111"/>
      <c r="G28" s="201">
        <v>14</v>
      </c>
      <c r="H28" s="110">
        <v>6</v>
      </c>
      <c r="I28" s="195">
        <v>7</v>
      </c>
      <c r="J28" s="194">
        <v>3</v>
      </c>
      <c r="K28" s="194">
        <v>15</v>
      </c>
      <c r="P28" s="144"/>
      <c r="Q28" s="164"/>
    </row>
    <row r="29" spans="1:17" ht="12.75">
      <c r="A29" s="164" t="s">
        <v>54</v>
      </c>
      <c r="B29" s="119">
        <v>22</v>
      </c>
      <c r="C29" s="108">
        <v>475</v>
      </c>
      <c r="D29" s="106">
        <f>SUM(B29*C29)</f>
        <v>10450</v>
      </c>
      <c r="E29" s="110"/>
      <c r="F29" s="110"/>
      <c r="G29" s="201">
        <v>23</v>
      </c>
      <c r="H29" s="155">
        <v>39</v>
      </c>
      <c r="I29" s="156">
        <v>33</v>
      </c>
      <c r="J29" s="156">
        <v>32</v>
      </c>
      <c r="K29" s="156">
        <v>30</v>
      </c>
      <c r="P29" s="144"/>
      <c r="Q29" s="164"/>
    </row>
    <row r="30" spans="1:17" ht="13.5" thickBot="1">
      <c r="A30" s="171" t="s">
        <v>55</v>
      </c>
      <c r="B30" s="171">
        <v>11</v>
      </c>
      <c r="C30" s="172">
        <v>699</v>
      </c>
      <c r="D30" s="178">
        <f>SUM(B30*C30)</f>
        <v>7689</v>
      </c>
      <c r="E30" s="110"/>
      <c r="F30" s="110"/>
      <c r="G30" s="209">
        <v>12</v>
      </c>
      <c r="H30" s="155">
        <v>12</v>
      </c>
      <c r="I30" s="144">
        <v>8</v>
      </c>
      <c r="J30" s="144">
        <v>14</v>
      </c>
      <c r="K30" s="144">
        <v>7</v>
      </c>
      <c r="P30" s="144"/>
      <c r="Q30" s="164"/>
    </row>
    <row r="31" spans="1:17" ht="12.75">
      <c r="A31" s="167" t="s">
        <v>27</v>
      </c>
      <c r="B31" s="176">
        <f>SUM(B26:B30)</f>
        <v>55</v>
      </c>
      <c r="C31" s="169"/>
      <c r="D31" s="177">
        <f>SUM(D26:D30)</f>
        <v>21036.5</v>
      </c>
      <c r="G31" s="205">
        <f>SUM(G26:G30)</f>
        <v>56</v>
      </c>
      <c r="H31" s="151">
        <f>H28+H29+H30</f>
        <v>57</v>
      </c>
      <c r="I31" s="151">
        <f>I28+I29+I30</f>
        <v>48</v>
      </c>
      <c r="J31" s="151">
        <f>J28+J29+J30</f>
        <v>49</v>
      </c>
      <c r="K31" s="151">
        <f>K28+K29+K30</f>
        <v>52</v>
      </c>
      <c r="L31" s="154">
        <v>23740</v>
      </c>
      <c r="M31" s="154">
        <v>21325</v>
      </c>
      <c r="N31" s="154">
        <v>25030</v>
      </c>
      <c r="O31" s="154">
        <v>18760</v>
      </c>
      <c r="P31" s="154">
        <v>16320</v>
      </c>
      <c r="Q31" s="164" t="s">
        <v>203</v>
      </c>
    </row>
    <row r="32" spans="9:16" ht="12.75">
      <c r="I32" s="157"/>
      <c r="J32" s="157"/>
      <c r="K32" s="157"/>
      <c r="P32" s="144"/>
    </row>
    <row r="33" spans="1:16" ht="12.75">
      <c r="A33" s="114" t="s">
        <v>193</v>
      </c>
      <c r="B33" s="100">
        <v>0</v>
      </c>
      <c r="C33" s="179">
        <v>5000</v>
      </c>
      <c r="D33" s="108">
        <f aca="true" t="shared" si="0" ref="D33:D38">B33*C33</f>
        <v>0</v>
      </c>
      <c r="G33" s="201">
        <v>0</v>
      </c>
      <c r="H33" s="144">
        <v>0</v>
      </c>
      <c r="I33" s="194">
        <v>1</v>
      </c>
      <c r="J33" s="194">
        <v>1</v>
      </c>
      <c r="K33" s="194">
        <v>1</v>
      </c>
      <c r="P33" s="144"/>
    </row>
    <row r="34" spans="1:16" ht="12.75">
      <c r="A34" s="122" t="s">
        <v>56</v>
      </c>
      <c r="B34" s="100">
        <v>0</v>
      </c>
      <c r="C34" s="108">
        <v>1250</v>
      </c>
      <c r="D34" s="108">
        <f t="shared" si="0"/>
        <v>0</v>
      </c>
      <c r="G34" s="201">
        <v>0</v>
      </c>
      <c r="H34" s="144">
        <v>2</v>
      </c>
      <c r="I34" s="144">
        <v>0</v>
      </c>
      <c r="J34" s="144">
        <v>1</v>
      </c>
      <c r="K34" s="144">
        <v>0</v>
      </c>
      <c r="P34" s="144"/>
    </row>
    <row r="35" spans="1:16" ht="12.75">
      <c r="A35" s="122" t="s">
        <v>57</v>
      </c>
      <c r="B35" s="110">
        <v>0</v>
      </c>
      <c r="C35" s="108">
        <v>950</v>
      </c>
      <c r="D35" s="108">
        <f t="shared" si="0"/>
        <v>0</v>
      </c>
      <c r="G35" s="201">
        <v>1</v>
      </c>
      <c r="H35" s="144">
        <v>2</v>
      </c>
      <c r="I35" s="144">
        <v>2</v>
      </c>
      <c r="J35" s="144">
        <v>1</v>
      </c>
      <c r="K35" s="144">
        <v>1</v>
      </c>
      <c r="P35" s="144"/>
    </row>
    <row r="36" spans="1:16" ht="12.75">
      <c r="A36" s="122" t="s">
        <v>58</v>
      </c>
      <c r="B36" s="123">
        <v>0</v>
      </c>
      <c r="C36" s="108">
        <v>750</v>
      </c>
      <c r="D36" s="108">
        <f t="shared" si="0"/>
        <v>0</v>
      </c>
      <c r="G36" s="201">
        <v>0</v>
      </c>
      <c r="H36" s="144">
        <v>2</v>
      </c>
      <c r="I36" s="144">
        <v>2</v>
      </c>
      <c r="J36" s="144">
        <v>1</v>
      </c>
      <c r="K36" s="144">
        <v>0</v>
      </c>
      <c r="P36" s="144"/>
    </row>
    <row r="37" spans="1:16" ht="12.75">
      <c r="A37" s="122" t="s">
        <v>9</v>
      </c>
      <c r="B37" s="124">
        <v>1</v>
      </c>
      <c r="C37" s="108">
        <v>500</v>
      </c>
      <c r="D37" s="108">
        <f t="shared" si="0"/>
        <v>500</v>
      </c>
      <c r="G37" s="201">
        <v>0</v>
      </c>
      <c r="H37" s="144">
        <v>1</v>
      </c>
      <c r="I37" s="152">
        <v>0</v>
      </c>
      <c r="J37" s="152">
        <v>1</v>
      </c>
      <c r="K37" s="152">
        <v>1</v>
      </c>
      <c r="P37" s="144"/>
    </row>
    <row r="38" spans="1:16" ht="12.75">
      <c r="A38" s="111" t="s">
        <v>148</v>
      </c>
      <c r="B38" s="124">
        <v>0</v>
      </c>
      <c r="C38" s="108">
        <v>225</v>
      </c>
      <c r="D38" s="108">
        <f t="shared" si="0"/>
        <v>0</v>
      </c>
      <c r="G38" s="201">
        <v>10</v>
      </c>
      <c r="H38" s="144">
        <v>0</v>
      </c>
      <c r="I38" s="144">
        <v>7</v>
      </c>
      <c r="J38" s="144">
        <v>4</v>
      </c>
      <c r="K38" s="144">
        <v>7</v>
      </c>
      <c r="P38" s="144"/>
    </row>
    <row r="39" spans="1:16" ht="13.5" thickBot="1">
      <c r="A39" s="171" t="s">
        <v>44</v>
      </c>
      <c r="B39" s="175"/>
      <c r="C39" s="171"/>
      <c r="D39" s="181">
        <v>20000</v>
      </c>
      <c r="G39" s="210"/>
      <c r="H39" s="144">
        <v>18</v>
      </c>
      <c r="I39" s="144">
        <v>18</v>
      </c>
      <c r="J39" s="144">
        <v>20</v>
      </c>
      <c r="K39" s="144">
        <v>24</v>
      </c>
      <c r="P39" s="144"/>
    </row>
    <row r="40" spans="1:16" ht="12.75">
      <c r="A40" s="167" t="s">
        <v>28</v>
      </c>
      <c r="B40" s="180">
        <f>SUM(B34:B39)</f>
        <v>1</v>
      </c>
      <c r="C40" s="169"/>
      <c r="D40" s="182">
        <f>SUM(D34:D39)</f>
        <v>20500</v>
      </c>
      <c r="H40" s="153">
        <f>SUM(H33:H39)</f>
        <v>25</v>
      </c>
      <c r="I40" s="153">
        <f>SUM(I33:I39)</f>
        <v>30</v>
      </c>
      <c r="J40" s="153">
        <f>SUM(J33:J39)</f>
        <v>29</v>
      </c>
      <c r="K40" s="153">
        <f>SUM(K33:K39)</f>
        <v>34</v>
      </c>
      <c r="L40" s="154">
        <v>27870</v>
      </c>
      <c r="M40" s="154">
        <v>20725</v>
      </c>
      <c r="N40" s="154">
        <v>26675</v>
      </c>
      <c r="O40" s="154">
        <v>25825</v>
      </c>
      <c r="P40" s="154">
        <v>27700</v>
      </c>
    </row>
    <row r="41" spans="9:16" ht="12.75">
      <c r="I41" s="157"/>
      <c r="J41" s="157"/>
      <c r="K41" s="157"/>
      <c r="P41" s="144"/>
    </row>
    <row r="42" spans="1:16" ht="12.75">
      <c r="A42" s="114" t="s">
        <v>22</v>
      </c>
      <c r="I42" s="158"/>
      <c r="J42" s="158"/>
      <c r="K42" s="158"/>
      <c r="P42" s="144"/>
    </row>
    <row r="43" spans="1:16" ht="12.75">
      <c r="A43" s="164" t="s">
        <v>226</v>
      </c>
      <c r="B43" s="100">
        <v>1</v>
      </c>
      <c r="C43" s="179">
        <v>100</v>
      </c>
      <c r="D43" s="108">
        <f>SUM(B43*C43)</f>
        <v>100</v>
      </c>
      <c r="I43" s="158"/>
      <c r="J43" s="158"/>
      <c r="K43" s="158"/>
      <c r="P43" s="144"/>
    </row>
    <row r="44" spans="1:16" ht="12.75">
      <c r="A44" s="164" t="s">
        <v>223</v>
      </c>
      <c r="C44" s="179">
        <v>300</v>
      </c>
      <c r="D44" s="108">
        <f>SUM(B44*C44)</f>
        <v>0</v>
      </c>
      <c r="I44" s="158"/>
      <c r="J44" s="158"/>
      <c r="K44" s="158"/>
      <c r="P44" s="144"/>
    </row>
    <row r="45" spans="1:16" ht="12.75">
      <c r="A45" s="164" t="s">
        <v>224</v>
      </c>
      <c r="B45" s="123">
        <v>1</v>
      </c>
      <c r="C45" s="128">
        <v>150</v>
      </c>
      <c r="D45" s="108">
        <f>SUM(B45*C45)</f>
        <v>150</v>
      </c>
      <c r="G45" s="201">
        <v>1</v>
      </c>
      <c r="H45" s="159">
        <v>5</v>
      </c>
      <c r="I45" s="144">
        <v>2</v>
      </c>
      <c r="J45" s="144">
        <v>1</v>
      </c>
      <c r="K45" s="144">
        <v>2</v>
      </c>
      <c r="P45" s="144"/>
    </row>
    <row r="46" spans="1:16" ht="13.5" thickBot="1">
      <c r="A46" s="212" t="s">
        <v>225</v>
      </c>
      <c r="B46" s="184">
        <v>1</v>
      </c>
      <c r="C46" s="185">
        <v>75</v>
      </c>
      <c r="D46" s="172">
        <f>SUM(B46*C46)</f>
        <v>75</v>
      </c>
      <c r="G46" s="211">
        <v>3</v>
      </c>
      <c r="H46" s="144">
        <v>1</v>
      </c>
      <c r="I46" s="144">
        <v>2</v>
      </c>
      <c r="J46" s="144">
        <v>0</v>
      </c>
      <c r="K46" s="144">
        <v>1</v>
      </c>
      <c r="P46" s="144"/>
    </row>
    <row r="47" spans="1:16" ht="12.75">
      <c r="A47" s="167" t="s">
        <v>29</v>
      </c>
      <c r="B47" s="169"/>
      <c r="C47" s="169"/>
      <c r="D47" s="183">
        <f>SUM(D45:D46)</f>
        <v>225</v>
      </c>
      <c r="G47" s="208"/>
      <c r="L47" s="192" t="s">
        <v>65</v>
      </c>
      <c r="M47" s="192" t="s">
        <v>65</v>
      </c>
      <c r="N47" s="192" t="s">
        <v>65</v>
      </c>
      <c r="O47" s="192" t="s">
        <v>65</v>
      </c>
      <c r="P47" s="192" t="s">
        <v>65</v>
      </c>
    </row>
    <row r="48" spans="1:16" ht="12.75">
      <c r="A48" s="112" t="s">
        <v>67</v>
      </c>
      <c r="D48" s="121">
        <f>SUM(D40+D47)</f>
        <v>20725</v>
      </c>
      <c r="P48" s="144"/>
    </row>
    <row r="49" spans="1:16" ht="12.75">
      <c r="A49" s="130" t="s">
        <v>35</v>
      </c>
      <c r="C49" s="131" t="s">
        <v>204</v>
      </c>
      <c r="D49" s="132"/>
      <c r="E49" s="133">
        <f>D12+D23+D31+D48</f>
        <v>81916.5</v>
      </c>
      <c r="F49" s="133"/>
      <c r="L49" s="151">
        <v>81835</v>
      </c>
      <c r="M49" s="151">
        <v>74822</v>
      </c>
      <c r="N49" s="162">
        <f>SUM(N40,N31,N23,N12)</f>
        <v>85885</v>
      </c>
      <c r="O49" s="162">
        <f>SUM(O40,O31,O23,O12)</f>
        <v>69685</v>
      </c>
      <c r="P49" s="162">
        <f>SUM(P40,P31,P23,P12)</f>
        <v>72452</v>
      </c>
    </row>
    <row r="50" spans="3:16" ht="12.75">
      <c r="C50" s="189"/>
      <c r="D50" s="99"/>
      <c r="E50" s="188"/>
      <c r="F50" s="188"/>
      <c r="H50" s="190"/>
      <c r="P50" s="144"/>
    </row>
    <row r="51" spans="1:16" ht="12.75">
      <c r="A51" s="103" t="s">
        <v>6</v>
      </c>
      <c r="C51" s="134" t="s">
        <v>183</v>
      </c>
      <c r="D51" s="99"/>
      <c r="E51" s="135">
        <v>82575</v>
      </c>
      <c r="F51" s="135"/>
      <c r="P51" s="144"/>
    </row>
    <row r="52" spans="1:16" ht="12.75">
      <c r="A52" s="114" t="s">
        <v>14</v>
      </c>
      <c r="P52" s="144"/>
    </row>
    <row r="53" spans="1:16" ht="12.75">
      <c r="A53" s="100" t="s">
        <v>16</v>
      </c>
      <c r="C53" s="128">
        <v>5900</v>
      </c>
      <c r="L53" s="146" t="s">
        <v>156</v>
      </c>
      <c r="M53" s="146" t="s">
        <v>63</v>
      </c>
      <c r="N53" s="147" t="s">
        <v>174</v>
      </c>
      <c r="O53" s="146" t="s">
        <v>156</v>
      </c>
      <c r="P53" s="146" t="s">
        <v>63</v>
      </c>
    </row>
    <row r="54" spans="1:16" ht="12.75">
      <c r="A54" s="164" t="s">
        <v>15</v>
      </c>
      <c r="C54" s="108">
        <v>2000</v>
      </c>
      <c r="L54" s="149">
        <v>2008</v>
      </c>
      <c r="M54" s="149">
        <v>2010</v>
      </c>
      <c r="N54" s="149">
        <v>2011</v>
      </c>
      <c r="O54" s="148">
        <v>2012</v>
      </c>
      <c r="P54" s="148">
        <v>2013</v>
      </c>
    </row>
    <row r="55" spans="1:16" ht="12.75">
      <c r="A55" s="100" t="s">
        <v>17</v>
      </c>
      <c r="C55" s="128">
        <v>500</v>
      </c>
      <c r="P55" s="144"/>
    </row>
    <row r="56" spans="1:16" ht="12.75">
      <c r="A56" s="112" t="s">
        <v>30</v>
      </c>
      <c r="D56" s="108">
        <f>SUM(C53:C55)</f>
        <v>8400</v>
      </c>
      <c r="L56" s="144">
        <v>8199</v>
      </c>
      <c r="M56" s="144">
        <v>9920</v>
      </c>
      <c r="N56" s="144">
        <v>8088</v>
      </c>
      <c r="O56" s="144">
        <v>8520</v>
      </c>
      <c r="P56" s="144">
        <v>7102</v>
      </c>
    </row>
    <row r="57" spans="1:16" ht="12.75">
      <c r="A57" s="112"/>
      <c r="P57" s="144"/>
    </row>
    <row r="58" spans="1:16" ht="12.75">
      <c r="A58" s="112" t="s">
        <v>42</v>
      </c>
      <c r="D58" s="128">
        <v>5900</v>
      </c>
      <c r="H58" s="191"/>
      <c r="L58" s="156">
        <v>3411</v>
      </c>
      <c r="M58" s="146">
        <v>6051</v>
      </c>
      <c r="N58" s="147">
        <v>6673</v>
      </c>
      <c r="O58" s="156">
        <v>5660</v>
      </c>
      <c r="P58" s="144">
        <v>4373</v>
      </c>
    </row>
    <row r="59" spans="1:16" ht="12.75">
      <c r="A59" s="112"/>
      <c r="P59" s="144"/>
    </row>
    <row r="60" spans="1:16" ht="12.75">
      <c r="A60" s="112" t="s">
        <v>43</v>
      </c>
      <c r="D60" s="108">
        <v>4500</v>
      </c>
      <c r="L60" s="144">
        <v>3329</v>
      </c>
      <c r="M60" s="144">
        <v>4052</v>
      </c>
      <c r="N60" s="144">
        <v>5550</v>
      </c>
      <c r="O60" s="144">
        <v>2051</v>
      </c>
      <c r="P60" s="144">
        <v>2829</v>
      </c>
    </row>
    <row r="61" spans="1:16" ht="12.75">
      <c r="A61" s="112"/>
      <c r="C61" s="102"/>
      <c r="P61" s="144"/>
    </row>
    <row r="62" spans="1:16" ht="12.75">
      <c r="A62" s="112" t="s">
        <v>162</v>
      </c>
      <c r="C62" s="118">
        <v>45</v>
      </c>
      <c r="D62" s="118">
        <f>C62*B31</f>
        <v>2475</v>
      </c>
      <c r="L62" s="156">
        <v>3585</v>
      </c>
      <c r="M62" s="156">
        <v>3363</v>
      </c>
      <c r="N62" s="144">
        <v>2446</v>
      </c>
      <c r="O62" s="144">
        <v>1227</v>
      </c>
      <c r="P62" s="144">
        <v>3388</v>
      </c>
    </row>
    <row r="63" spans="1:16" ht="12.75">
      <c r="A63" s="112" t="s">
        <v>163</v>
      </c>
      <c r="D63" s="108">
        <v>0</v>
      </c>
      <c r="P63" s="144"/>
    </row>
    <row r="64" spans="1:16" ht="12.75">
      <c r="A64" s="112" t="s">
        <v>32</v>
      </c>
      <c r="D64" s="143">
        <v>33000</v>
      </c>
      <c r="H64" s="191"/>
      <c r="L64" s="144">
        <v>19966</v>
      </c>
      <c r="M64" s="147">
        <v>30519</v>
      </c>
      <c r="N64" s="147">
        <v>35413</v>
      </c>
      <c r="O64" s="144">
        <v>19060</v>
      </c>
      <c r="P64" s="147">
        <v>31418</v>
      </c>
    </row>
    <row r="65" spans="1:16" ht="12.75">
      <c r="A65" s="112"/>
      <c r="P65" s="144"/>
    </row>
    <row r="66" spans="1:16" ht="12.75">
      <c r="A66" s="112" t="s">
        <v>33</v>
      </c>
      <c r="D66" s="118">
        <v>5500</v>
      </c>
      <c r="L66" s="156">
        <v>4702</v>
      </c>
      <c r="M66" s="156">
        <v>4131</v>
      </c>
      <c r="N66" s="144">
        <v>6443</v>
      </c>
      <c r="O66" s="144">
        <v>3916</v>
      </c>
      <c r="P66" s="144">
        <v>4796</v>
      </c>
    </row>
    <row r="67" spans="1:16" ht="12.75">
      <c r="A67" s="112"/>
      <c r="M67" s="144">
        <v>306</v>
      </c>
      <c r="P67" s="144"/>
    </row>
    <row r="68" spans="1:16" ht="12.75">
      <c r="A68" s="112" t="s">
        <v>34</v>
      </c>
      <c r="D68" s="108">
        <v>1200</v>
      </c>
      <c r="L68" s="144">
        <v>2881</v>
      </c>
      <c r="M68" s="144">
        <v>1693</v>
      </c>
      <c r="N68" s="144">
        <v>883</v>
      </c>
      <c r="O68" s="144">
        <v>1453</v>
      </c>
      <c r="P68" s="144">
        <v>1767</v>
      </c>
    </row>
    <row r="69" ht="12.75">
      <c r="P69" s="144"/>
    </row>
    <row r="70" spans="1:16" ht="12.75">
      <c r="A70" s="112" t="s">
        <v>164</v>
      </c>
      <c r="D70" s="118">
        <v>0</v>
      </c>
      <c r="L70" s="144">
        <v>0</v>
      </c>
      <c r="M70" s="144">
        <v>0</v>
      </c>
      <c r="N70" s="144">
        <v>0</v>
      </c>
      <c r="O70" s="144">
        <v>513</v>
      </c>
      <c r="P70" s="144">
        <v>0</v>
      </c>
    </row>
    <row r="71" ht="12.75">
      <c r="P71" s="144"/>
    </row>
    <row r="72" spans="1:16" ht="12.75">
      <c r="A72" s="130" t="s">
        <v>36</v>
      </c>
      <c r="D72" s="136">
        <f>SUM(D56:D71)</f>
        <v>60975</v>
      </c>
      <c r="L72" s="151">
        <v>46073</v>
      </c>
      <c r="M72" s="151">
        <v>60035</v>
      </c>
      <c r="N72" s="162">
        <f>SUM(N56:N71)</f>
        <v>65496</v>
      </c>
      <c r="O72" s="162">
        <f>SUM(O56:O71)</f>
        <v>42400</v>
      </c>
      <c r="P72" s="162">
        <f>SUM(P56:P71)</f>
        <v>55673</v>
      </c>
    </row>
    <row r="73" spans="9:16" ht="12.75">
      <c r="I73" s="144">
        <v>8100</v>
      </c>
      <c r="J73" s="144">
        <v>8100</v>
      </c>
      <c r="K73" s="144">
        <v>8100</v>
      </c>
      <c r="P73" s="144"/>
    </row>
    <row r="74" spans="1:16" ht="12.75">
      <c r="A74" s="137" t="s">
        <v>37</v>
      </c>
      <c r="D74" s="136">
        <f>E49-D72</f>
        <v>20941.5</v>
      </c>
      <c r="L74" s="161">
        <v>35762</v>
      </c>
      <c r="M74" s="161">
        <v>14787</v>
      </c>
      <c r="N74" s="154">
        <f>N49-N72</f>
        <v>20389</v>
      </c>
      <c r="O74" s="154">
        <f>O49-O72</f>
        <v>27285</v>
      </c>
      <c r="P74" s="154">
        <f>P49-P72</f>
        <v>16779</v>
      </c>
    </row>
    <row r="75" spans="1:16" ht="12.75">
      <c r="A75" s="137"/>
      <c r="B75" s="189"/>
      <c r="D75" s="188"/>
      <c r="L75" s="161"/>
      <c r="M75" s="161"/>
      <c r="P75" s="144"/>
    </row>
    <row r="76" spans="1:16" ht="12.75">
      <c r="A76" s="137"/>
      <c r="L76" s="161"/>
      <c r="M76" s="161"/>
      <c r="P76" s="144"/>
    </row>
    <row r="77" ht="12.75">
      <c r="P77" s="144"/>
    </row>
    <row r="78" spans="1:16" ht="12.75">
      <c r="A78" s="131" t="s">
        <v>205</v>
      </c>
      <c r="B78" s="132"/>
      <c r="C78" s="132"/>
      <c r="D78" s="138">
        <f>SUM(D56:D71)</f>
        <v>60975</v>
      </c>
      <c r="H78" s="166"/>
      <c r="P78" s="144"/>
    </row>
    <row r="79" spans="1:16" ht="12.75">
      <c r="A79" s="99" t="s">
        <v>184</v>
      </c>
      <c r="B79" s="99"/>
      <c r="D79" s="135">
        <v>58505</v>
      </c>
      <c r="H79" s="166"/>
      <c r="P79" s="144"/>
    </row>
    <row r="80" spans="1:16" ht="12.75">
      <c r="A80" s="131" t="s">
        <v>206</v>
      </c>
      <c r="B80" s="132"/>
      <c r="C80" s="132"/>
      <c r="D80" s="186">
        <f>E49</f>
        <v>81916.5</v>
      </c>
      <c r="E80" s="110"/>
      <c r="F80" s="110"/>
      <c r="H80" s="166"/>
      <c r="P80" s="144"/>
    </row>
    <row r="81" spans="1:16" ht="12.75">
      <c r="A81" s="99" t="s">
        <v>208</v>
      </c>
      <c r="B81" s="99"/>
      <c r="D81" s="113">
        <v>82575</v>
      </c>
      <c r="H81" s="166"/>
      <c r="P81" s="144"/>
    </row>
    <row r="82" spans="1:8" ht="12.75">
      <c r="A82" s="140" t="s">
        <v>207</v>
      </c>
      <c r="B82" s="140"/>
      <c r="C82" s="141"/>
      <c r="D82" s="142">
        <f>D80-D81</f>
        <v>-658.5</v>
      </c>
      <c r="H82" s="166"/>
    </row>
    <row r="83" spans="3:8" ht="12.75">
      <c r="C83" s="99"/>
      <c r="D83" s="99"/>
      <c r="H83" s="166"/>
    </row>
    <row r="85" spans="1:16" s="144" customFormat="1" ht="12.75">
      <c r="A85" s="100"/>
      <c r="B85" s="100"/>
      <c r="C85" s="99"/>
      <c r="D85" s="99"/>
      <c r="E85" s="100"/>
      <c r="F85" s="100"/>
      <c r="G85" s="201"/>
      <c r="H85" s="166"/>
      <c r="P85" s="100"/>
    </row>
  </sheetData>
  <sheetProtection/>
  <printOptions gridLines="1"/>
  <pageMargins left="0.7" right="0.7" top="0.75" bottom="0.75" header="0.3" footer="0.3"/>
  <pageSetup horizontalDpi="600" verticalDpi="600" orientation="portrait" scale="90" r:id="rId3"/>
  <rowBreaks count="1" manualBreakCount="1">
    <brk id="4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SheetLayoutView="76" zoomScalePageLayoutView="0" workbookViewId="0" topLeftCell="A1">
      <selection activeCell="A43" sqref="A43"/>
    </sheetView>
  </sheetViews>
  <sheetFormatPr defaultColWidth="8.8515625" defaultRowHeight="12.75"/>
  <cols>
    <col min="1" max="1" width="44.7109375" style="100" customWidth="1"/>
    <col min="2" max="2" width="9.00390625" style="100" bestFit="1" customWidth="1"/>
    <col min="3" max="3" width="10.8515625" style="100" bestFit="1" customWidth="1"/>
    <col min="4" max="4" width="15.421875" style="100" customWidth="1"/>
    <col min="5" max="5" width="14.421875" style="100" customWidth="1"/>
    <col min="6" max="6" width="5.140625" style="100" customWidth="1"/>
    <col min="7" max="7" width="7.7109375" style="201" bestFit="1" customWidth="1"/>
    <col min="8" max="8" width="10.28125" style="144" customWidth="1"/>
    <col min="9" max="11" width="9.00390625" style="144" bestFit="1" customWidth="1"/>
    <col min="12" max="12" width="7.8515625" style="144" customWidth="1"/>
    <col min="13" max="13" width="7.28125" style="144" bestFit="1" customWidth="1"/>
    <col min="14" max="14" width="7.57421875" style="144" bestFit="1" customWidth="1"/>
    <col min="15" max="15" width="8.28125" style="144" bestFit="1" customWidth="1"/>
    <col min="16" max="16384" width="8.8515625" style="100" customWidth="1"/>
  </cols>
  <sheetData>
    <row r="1" spans="1:16" ht="12.75">
      <c r="A1" s="99" t="s">
        <v>210</v>
      </c>
      <c r="P1" s="144"/>
    </row>
    <row r="2" spans="1:16" ht="12.75">
      <c r="A2" s="101" t="s">
        <v>222</v>
      </c>
      <c r="G2" s="202" t="s">
        <v>63</v>
      </c>
      <c r="H2" s="165" t="s">
        <v>156</v>
      </c>
      <c r="I2" s="165" t="s">
        <v>63</v>
      </c>
      <c r="J2" s="165" t="s">
        <v>172</v>
      </c>
      <c r="K2" s="165" t="s">
        <v>63</v>
      </c>
      <c r="P2" s="144"/>
    </row>
    <row r="3" spans="7:16" ht="12.75">
      <c r="G3" s="203">
        <v>2014</v>
      </c>
      <c r="H3" s="157">
        <v>2008</v>
      </c>
      <c r="I3" s="157">
        <v>2010</v>
      </c>
      <c r="J3" s="157">
        <v>2011</v>
      </c>
      <c r="K3" s="157">
        <v>2013</v>
      </c>
      <c r="L3" s="151" t="s">
        <v>156</v>
      </c>
      <c r="M3" s="151" t="s">
        <v>63</v>
      </c>
      <c r="N3" s="162" t="s">
        <v>172</v>
      </c>
      <c r="O3" s="162" t="s">
        <v>156</v>
      </c>
      <c r="P3" s="151" t="s">
        <v>63</v>
      </c>
    </row>
    <row r="4" spans="1:16" ht="12.75">
      <c r="A4" s="103" t="s">
        <v>0</v>
      </c>
      <c r="B4" s="103" t="s">
        <v>11</v>
      </c>
      <c r="C4" s="103" t="s">
        <v>12</v>
      </c>
      <c r="D4" s="103" t="s">
        <v>13</v>
      </c>
      <c r="G4" s="204" t="s">
        <v>66</v>
      </c>
      <c r="H4" s="150" t="s">
        <v>66</v>
      </c>
      <c r="I4" s="150" t="s">
        <v>66</v>
      </c>
      <c r="J4" s="150" t="s">
        <v>66</v>
      </c>
      <c r="K4" s="150" t="s">
        <v>66</v>
      </c>
      <c r="L4" s="149">
        <v>2008</v>
      </c>
      <c r="M4" s="149">
        <v>2010</v>
      </c>
      <c r="N4" s="149">
        <v>2011</v>
      </c>
      <c r="O4" s="148">
        <v>2012</v>
      </c>
      <c r="P4" s="148">
        <v>2013</v>
      </c>
    </row>
    <row r="5" spans="1:16" ht="12.75">
      <c r="A5" s="104" t="s">
        <v>18</v>
      </c>
      <c r="B5" s="103"/>
      <c r="C5" s="103"/>
      <c r="D5" s="103"/>
      <c r="P5" s="144"/>
    </row>
    <row r="6" spans="1:16" ht="12.75">
      <c r="A6" s="100" t="s">
        <v>197</v>
      </c>
      <c r="B6" s="107">
        <v>140</v>
      </c>
      <c r="C6" s="108">
        <v>175</v>
      </c>
      <c r="D6" s="109">
        <f>B6*C6</f>
        <v>24500</v>
      </c>
      <c r="E6" s="193"/>
      <c r="F6" s="193"/>
      <c r="G6" s="201">
        <v>53</v>
      </c>
      <c r="H6" s="144">
        <v>78</v>
      </c>
      <c r="I6" s="144">
        <v>74</v>
      </c>
      <c r="J6" s="144">
        <v>79</v>
      </c>
      <c r="K6" s="144">
        <v>67</v>
      </c>
      <c r="P6" s="144"/>
    </row>
    <row r="7" spans="1:16" ht="12.75">
      <c r="A7" s="100" t="s">
        <v>198</v>
      </c>
      <c r="B7" s="107">
        <v>15</v>
      </c>
      <c r="C7" s="108">
        <v>150</v>
      </c>
      <c r="D7" s="109">
        <f>B7*C7</f>
        <v>2250</v>
      </c>
      <c r="G7" s="201">
        <v>58</v>
      </c>
      <c r="H7" s="144">
        <v>33</v>
      </c>
      <c r="I7" s="144">
        <v>30</v>
      </c>
      <c r="J7" s="144">
        <v>33</v>
      </c>
      <c r="K7" s="144">
        <v>30</v>
      </c>
      <c r="P7" s="144"/>
    </row>
    <row r="8" spans="1:16" ht="12.75">
      <c r="A8" s="100" t="s">
        <v>199</v>
      </c>
      <c r="B8" s="107">
        <v>80</v>
      </c>
      <c r="C8" s="108">
        <v>125</v>
      </c>
      <c r="D8" s="109">
        <f>B8*C8</f>
        <v>10000</v>
      </c>
      <c r="G8" s="201">
        <v>77</v>
      </c>
      <c r="H8" s="144">
        <v>42</v>
      </c>
      <c r="I8" s="144">
        <v>33</v>
      </c>
      <c r="J8" s="144">
        <v>52</v>
      </c>
      <c r="K8" s="144">
        <v>20</v>
      </c>
      <c r="P8" s="144"/>
    </row>
    <row r="9" spans="1:16" ht="12.75">
      <c r="A9" s="126" t="s">
        <v>180</v>
      </c>
      <c r="B9" s="105">
        <f>SUM(B6:B8)</f>
        <v>235</v>
      </c>
      <c r="D9" s="106">
        <f>SUM(D6:D8)</f>
        <v>36750</v>
      </c>
      <c r="G9" s="205">
        <f>SUM(G6:G8)</f>
        <v>188</v>
      </c>
      <c r="H9" s="151">
        <f>SUM(H6:H8)</f>
        <v>153</v>
      </c>
      <c r="I9" s="151">
        <f>SUM(I6:I8)</f>
        <v>137</v>
      </c>
      <c r="J9" s="151">
        <f>SUM(J6:J8)</f>
        <v>164</v>
      </c>
      <c r="K9" s="151">
        <f>SUM(K6:K8)</f>
        <v>117</v>
      </c>
      <c r="L9" s="147">
        <v>19610</v>
      </c>
      <c r="M9" s="147">
        <v>18495</v>
      </c>
      <c r="N9" s="147">
        <v>20775</v>
      </c>
      <c r="O9" s="147">
        <v>17921</v>
      </c>
      <c r="P9" s="147">
        <v>16660</v>
      </c>
    </row>
    <row r="10" spans="1:16" ht="12.75">
      <c r="A10" s="100" t="s">
        <v>200</v>
      </c>
      <c r="B10" s="100">
        <v>25</v>
      </c>
      <c r="C10" s="108">
        <v>65</v>
      </c>
      <c r="D10" s="128">
        <f>B10*C10</f>
        <v>1625</v>
      </c>
      <c r="G10" s="201">
        <v>27</v>
      </c>
      <c r="H10" s="144">
        <v>5</v>
      </c>
      <c r="I10" s="144">
        <v>2</v>
      </c>
      <c r="J10" s="144">
        <v>3</v>
      </c>
      <c r="K10" s="144">
        <v>1</v>
      </c>
      <c r="L10" s="144">
        <v>300</v>
      </c>
      <c r="M10" s="144">
        <v>1375</v>
      </c>
      <c r="N10" s="144">
        <v>475</v>
      </c>
      <c r="O10" s="144">
        <v>225</v>
      </c>
      <c r="P10" s="144">
        <v>275</v>
      </c>
    </row>
    <row r="11" spans="1:16" ht="13.5" thickBot="1">
      <c r="A11" s="171" t="s">
        <v>3</v>
      </c>
      <c r="B11" s="171">
        <v>10</v>
      </c>
      <c r="C11" s="172">
        <v>150</v>
      </c>
      <c r="D11" s="185">
        <f>B11*C11</f>
        <v>1500</v>
      </c>
      <c r="G11" s="201">
        <v>4</v>
      </c>
      <c r="H11" s="144">
        <v>19</v>
      </c>
      <c r="I11" s="144">
        <v>8</v>
      </c>
      <c r="J11" s="144">
        <v>8</v>
      </c>
      <c r="K11" s="144">
        <v>10</v>
      </c>
      <c r="L11" s="144">
        <v>1875</v>
      </c>
      <c r="M11" s="152" t="s">
        <v>157</v>
      </c>
      <c r="N11" s="163" t="s">
        <v>173</v>
      </c>
      <c r="O11" s="144">
        <v>1745</v>
      </c>
      <c r="P11" s="163">
        <v>1500</v>
      </c>
    </row>
    <row r="12" spans="1:16" ht="12.75">
      <c r="A12" s="167" t="s">
        <v>209</v>
      </c>
      <c r="B12" s="168">
        <f>SUM(B9:B11)</f>
        <v>270</v>
      </c>
      <c r="C12" s="169"/>
      <c r="D12" s="170">
        <f>SUM(D9:D11)</f>
        <v>39875</v>
      </c>
      <c r="G12" s="206">
        <f>G9+G10+G11</f>
        <v>219</v>
      </c>
      <c r="H12" s="153">
        <f>H9+H10+H11</f>
        <v>177</v>
      </c>
      <c r="I12" s="153">
        <f>I9+I10+I11</f>
        <v>147</v>
      </c>
      <c r="J12" s="153">
        <f>J9+J10+J11</f>
        <v>175</v>
      </c>
      <c r="K12" s="153">
        <f>K9+K10+K11</f>
        <v>128</v>
      </c>
      <c r="L12" s="162">
        <f>SUM(L7:L11)</f>
        <v>21785</v>
      </c>
      <c r="M12" s="162">
        <f>SUM(M7:M11)</f>
        <v>19870</v>
      </c>
      <c r="N12" s="162">
        <f>SUM(N7:N11)</f>
        <v>21250</v>
      </c>
      <c r="O12" s="162">
        <f>SUM(O7:O11)</f>
        <v>19891</v>
      </c>
      <c r="P12" s="162">
        <f>SUM(P7:P11)</f>
        <v>18435</v>
      </c>
    </row>
    <row r="13" ht="12.75">
      <c r="P13" s="144"/>
    </row>
    <row r="14" spans="1:16" ht="12.75">
      <c r="A14" s="114" t="s">
        <v>19</v>
      </c>
      <c r="P14" s="144"/>
    </row>
    <row r="15" spans="1:16" ht="12.75">
      <c r="A15" s="197" t="s">
        <v>51</v>
      </c>
      <c r="B15" s="99">
        <v>0</v>
      </c>
      <c r="C15" s="108">
        <v>135</v>
      </c>
      <c r="D15" s="113">
        <f>SUM(B15*C15)</f>
        <v>0</v>
      </c>
      <c r="G15" s="207">
        <v>14</v>
      </c>
      <c r="H15" s="151">
        <f>SUM(H16:H18)</f>
        <v>71</v>
      </c>
      <c r="I15" s="151">
        <f>SUM(I16:I18)</f>
        <v>121</v>
      </c>
      <c r="J15" s="151">
        <f>SUM(J16:J18)</f>
        <v>114</v>
      </c>
      <c r="K15" s="151">
        <f>SUM(K16:K18)</f>
        <v>75</v>
      </c>
      <c r="L15" s="147">
        <v>2185</v>
      </c>
      <c r="M15" s="147">
        <v>12158</v>
      </c>
      <c r="N15" s="147">
        <v>13760</v>
      </c>
      <c r="O15" s="147">
        <v>5392</v>
      </c>
      <c r="P15" s="147">
        <v>7851</v>
      </c>
    </row>
    <row r="16" spans="1:16" ht="12.75">
      <c r="A16" s="122" t="s">
        <v>52</v>
      </c>
      <c r="B16" s="99">
        <v>0</v>
      </c>
      <c r="C16" s="108">
        <v>150</v>
      </c>
      <c r="D16" s="113">
        <f>SUM(B16*C16)</f>
        <v>0</v>
      </c>
      <c r="E16" s="196"/>
      <c r="F16" s="196"/>
      <c r="H16" s="144">
        <v>9</v>
      </c>
      <c r="I16" s="144">
        <v>19</v>
      </c>
      <c r="J16" s="144">
        <v>18</v>
      </c>
      <c r="K16" s="144">
        <v>15</v>
      </c>
      <c r="P16" s="144"/>
    </row>
    <row r="17" spans="1:16" ht="12.75">
      <c r="A17" s="197" t="s">
        <v>159</v>
      </c>
      <c r="B17" s="99">
        <v>0</v>
      </c>
      <c r="C17" s="108">
        <v>115</v>
      </c>
      <c r="D17" s="113">
        <f>SUM(B17*C17)</f>
        <v>0</v>
      </c>
      <c r="E17" s="196"/>
      <c r="F17" s="196"/>
      <c r="H17" s="144">
        <v>25</v>
      </c>
      <c r="I17" s="144">
        <v>38</v>
      </c>
      <c r="J17" s="144">
        <v>11</v>
      </c>
      <c r="K17" s="144">
        <v>29</v>
      </c>
      <c r="P17" s="144"/>
    </row>
    <row r="18" spans="1:16" ht="12.75">
      <c r="A18" s="198" t="s">
        <v>187</v>
      </c>
      <c r="B18" s="99">
        <v>0</v>
      </c>
      <c r="C18" s="108">
        <v>135</v>
      </c>
      <c r="D18" s="113">
        <f>SUM(B18*C18)</f>
        <v>0</v>
      </c>
      <c r="E18" s="196"/>
      <c r="F18" s="196"/>
      <c r="G18" s="201">
        <v>33</v>
      </c>
      <c r="H18" s="144">
        <v>37</v>
      </c>
      <c r="I18" s="144">
        <v>64</v>
      </c>
      <c r="J18" s="144">
        <v>85</v>
      </c>
      <c r="K18" s="144">
        <v>31</v>
      </c>
      <c r="P18" s="144"/>
    </row>
    <row r="19" spans="1:16" ht="12.75">
      <c r="A19" s="126" t="s">
        <v>181</v>
      </c>
      <c r="B19" s="105">
        <f>SUM(B15:B18)</f>
        <v>0</v>
      </c>
      <c r="D19" s="106">
        <f>SUM(D15:D18)</f>
        <v>0</v>
      </c>
      <c r="E19" s="110"/>
      <c r="F19" s="110"/>
      <c r="P19" s="144"/>
    </row>
    <row r="20" spans="1:16" ht="12.75">
      <c r="A20" s="116" t="s">
        <v>146</v>
      </c>
      <c r="B20" s="100">
        <v>10</v>
      </c>
      <c r="C20" s="108">
        <v>35</v>
      </c>
      <c r="D20" s="108">
        <f>SUM(B20*C20)</f>
        <v>350</v>
      </c>
      <c r="E20" s="110"/>
      <c r="F20" s="110"/>
      <c r="G20" s="201">
        <v>28</v>
      </c>
      <c r="H20" s="144">
        <v>10</v>
      </c>
      <c r="I20" s="144">
        <v>21</v>
      </c>
      <c r="J20" s="110">
        <v>13</v>
      </c>
      <c r="K20" s="110">
        <v>13</v>
      </c>
      <c r="P20" s="144"/>
    </row>
    <row r="21" spans="1:16" ht="12.75">
      <c r="A21" s="164" t="s">
        <v>188</v>
      </c>
      <c r="B21" s="100">
        <v>8</v>
      </c>
      <c r="C21" s="108">
        <v>35</v>
      </c>
      <c r="D21" s="108">
        <f>SUM(B21*C21)</f>
        <v>280</v>
      </c>
      <c r="E21" s="110"/>
      <c r="F21" s="110"/>
      <c r="G21" s="201">
        <v>10</v>
      </c>
      <c r="L21" s="144">
        <v>6580</v>
      </c>
      <c r="M21" s="144">
        <v>2215</v>
      </c>
      <c r="N21" s="144">
        <v>1445</v>
      </c>
      <c r="O21" s="144">
        <v>380</v>
      </c>
      <c r="P21" s="144">
        <v>1210</v>
      </c>
    </row>
    <row r="22" spans="1:16" ht="13.5" thickBot="1">
      <c r="A22" s="174" t="s">
        <v>160</v>
      </c>
      <c r="B22" s="171"/>
      <c r="C22" s="171"/>
      <c r="D22" s="187">
        <v>-350</v>
      </c>
      <c r="L22" s="144">
        <v>-325</v>
      </c>
      <c r="M22" s="144">
        <v>-1471</v>
      </c>
      <c r="N22" s="144">
        <v>-2275</v>
      </c>
      <c r="O22" s="144">
        <v>-563</v>
      </c>
      <c r="P22" s="144">
        <v>936</v>
      </c>
    </row>
    <row r="23" spans="1:16" ht="12.75">
      <c r="A23" s="167" t="s">
        <v>26</v>
      </c>
      <c r="B23" s="168">
        <f>SUM(B15:B22)-B19</f>
        <v>18</v>
      </c>
      <c r="C23" s="169"/>
      <c r="D23" s="173">
        <f>SUM(D19:D22)</f>
        <v>280</v>
      </c>
      <c r="G23" s="208"/>
      <c r="L23" s="154">
        <v>8440</v>
      </c>
      <c r="M23" s="154">
        <v>12902</v>
      </c>
      <c r="N23" s="154">
        <f>SUM(N15:N22)</f>
        <v>12930</v>
      </c>
      <c r="O23" s="154">
        <f>SUM(O15:O22)</f>
        <v>5209</v>
      </c>
      <c r="P23" s="154">
        <f>SUM(P15:P22)</f>
        <v>9997</v>
      </c>
    </row>
    <row r="24" spans="9:16" ht="12.75">
      <c r="I24" s="149"/>
      <c r="J24" s="149"/>
      <c r="K24" s="149"/>
      <c r="P24" s="144"/>
    </row>
    <row r="25" spans="1:16" ht="12.75">
      <c r="A25" s="114" t="s">
        <v>4</v>
      </c>
      <c r="G25" s="207"/>
      <c r="I25" s="149"/>
      <c r="J25" s="149"/>
      <c r="K25" s="149"/>
      <c r="P25" s="144"/>
    </row>
    <row r="26" spans="1:16" ht="12.75">
      <c r="A26" s="164" t="s">
        <v>201</v>
      </c>
      <c r="B26" s="100">
        <v>7</v>
      </c>
      <c r="C26" s="179">
        <v>356.25</v>
      </c>
      <c r="D26" s="106">
        <f>SUM(B26*C26)</f>
        <v>2493.75</v>
      </c>
      <c r="G26" s="207">
        <v>6</v>
      </c>
      <c r="I26" s="149"/>
      <c r="J26" s="149"/>
      <c r="K26" s="149"/>
      <c r="P26" s="144"/>
    </row>
    <row r="27" spans="1:16" ht="12.75">
      <c r="A27" s="164" t="s">
        <v>202</v>
      </c>
      <c r="B27" s="100">
        <v>1</v>
      </c>
      <c r="C27" s="179">
        <v>403.75</v>
      </c>
      <c r="D27" s="106">
        <f>SUM(B27*C27)</f>
        <v>403.75</v>
      </c>
      <c r="E27" s="193">
        <f>SUM(D26:D27)</f>
        <v>2897.5</v>
      </c>
      <c r="F27" s="193"/>
      <c r="G27" s="207">
        <v>1</v>
      </c>
      <c r="I27" s="149"/>
      <c r="J27" s="149"/>
      <c r="K27" s="149"/>
      <c r="P27" s="144"/>
    </row>
    <row r="28" spans="1:17" ht="12.75">
      <c r="A28" s="164" t="s">
        <v>182</v>
      </c>
      <c r="B28" s="100">
        <v>14</v>
      </c>
      <c r="C28" s="179">
        <v>0</v>
      </c>
      <c r="D28" s="106">
        <f>SUM(B28*C28)</f>
        <v>0</v>
      </c>
      <c r="E28" s="111"/>
      <c r="F28" s="111"/>
      <c r="G28" s="201">
        <v>14</v>
      </c>
      <c r="H28" s="110">
        <v>6</v>
      </c>
      <c r="I28" s="195">
        <v>7</v>
      </c>
      <c r="J28" s="194">
        <v>3</v>
      </c>
      <c r="K28" s="194">
        <v>15</v>
      </c>
      <c r="P28" s="144"/>
      <c r="Q28" s="164"/>
    </row>
    <row r="29" spans="1:17" ht="12.75">
      <c r="A29" s="164" t="s">
        <v>54</v>
      </c>
      <c r="B29" s="119">
        <v>22</v>
      </c>
      <c r="C29" s="108">
        <v>475</v>
      </c>
      <c r="D29" s="106">
        <f>SUM(B29*C29)</f>
        <v>10450</v>
      </c>
      <c r="E29" s="110"/>
      <c r="F29" s="110"/>
      <c r="G29" s="201">
        <v>23</v>
      </c>
      <c r="H29" s="155">
        <v>39</v>
      </c>
      <c r="I29" s="156">
        <v>33</v>
      </c>
      <c r="J29" s="156">
        <v>32</v>
      </c>
      <c r="K29" s="156">
        <v>30</v>
      </c>
      <c r="P29" s="144"/>
      <c r="Q29" s="164"/>
    </row>
    <row r="30" spans="1:17" ht="13.5" thickBot="1">
      <c r="A30" s="171" t="s">
        <v>55</v>
      </c>
      <c r="B30" s="171">
        <v>10</v>
      </c>
      <c r="C30" s="172">
        <v>699</v>
      </c>
      <c r="D30" s="178">
        <f>SUM(B30*C30)</f>
        <v>6990</v>
      </c>
      <c r="E30" s="110"/>
      <c r="F30" s="110"/>
      <c r="G30" s="209">
        <v>12</v>
      </c>
      <c r="H30" s="155">
        <v>12</v>
      </c>
      <c r="I30" s="144">
        <v>8</v>
      </c>
      <c r="J30" s="144">
        <v>14</v>
      </c>
      <c r="K30" s="144">
        <v>7</v>
      </c>
      <c r="P30" s="144"/>
      <c r="Q30" s="164"/>
    </row>
    <row r="31" spans="1:17" ht="12.75">
      <c r="A31" s="167" t="s">
        <v>27</v>
      </c>
      <c r="B31" s="176">
        <f>SUM(B26:B30)</f>
        <v>54</v>
      </c>
      <c r="C31" s="169"/>
      <c r="D31" s="177">
        <f>SUM(D26:D30)</f>
        <v>20337.5</v>
      </c>
      <c r="G31" s="205">
        <f>SUM(G26:G30)</f>
        <v>56</v>
      </c>
      <c r="H31" s="151">
        <f>H28+H29+H30</f>
        <v>57</v>
      </c>
      <c r="I31" s="151">
        <f>I28+I29+I30</f>
        <v>48</v>
      </c>
      <c r="J31" s="151">
        <f>J28+J29+J30</f>
        <v>49</v>
      </c>
      <c r="K31" s="151">
        <f>K28+K29+K30</f>
        <v>52</v>
      </c>
      <c r="L31" s="154">
        <v>23740</v>
      </c>
      <c r="M31" s="154">
        <v>21325</v>
      </c>
      <c r="N31" s="154">
        <v>25030</v>
      </c>
      <c r="O31" s="154">
        <v>18760</v>
      </c>
      <c r="P31" s="154">
        <v>16320</v>
      </c>
      <c r="Q31" s="164" t="s">
        <v>203</v>
      </c>
    </row>
    <row r="32" spans="9:16" ht="12.75">
      <c r="I32" s="157"/>
      <c r="J32" s="157"/>
      <c r="K32" s="157"/>
      <c r="P32" s="144"/>
    </row>
    <row r="33" spans="1:16" ht="12.75">
      <c r="A33" s="114" t="s">
        <v>193</v>
      </c>
      <c r="B33" s="100">
        <v>0</v>
      </c>
      <c r="C33" s="179">
        <v>5000</v>
      </c>
      <c r="D33" s="108">
        <f aca="true" t="shared" si="0" ref="D33:D38">B33*C33</f>
        <v>0</v>
      </c>
      <c r="G33" s="201">
        <v>0</v>
      </c>
      <c r="H33" s="144">
        <v>0</v>
      </c>
      <c r="I33" s="194">
        <v>1</v>
      </c>
      <c r="J33" s="194">
        <v>1</v>
      </c>
      <c r="K33" s="194">
        <v>1</v>
      </c>
      <c r="P33" s="144"/>
    </row>
    <row r="34" spans="1:16" ht="12.75">
      <c r="A34" s="122" t="s">
        <v>56</v>
      </c>
      <c r="B34" s="100">
        <v>0</v>
      </c>
      <c r="C34" s="108">
        <v>1250</v>
      </c>
      <c r="D34" s="108">
        <f t="shared" si="0"/>
        <v>0</v>
      </c>
      <c r="G34" s="201">
        <v>0</v>
      </c>
      <c r="H34" s="144">
        <v>2</v>
      </c>
      <c r="I34" s="144">
        <v>0</v>
      </c>
      <c r="J34" s="144">
        <v>1</v>
      </c>
      <c r="K34" s="144">
        <v>0</v>
      </c>
      <c r="P34" s="144"/>
    </row>
    <row r="35" spans="1:16" ht="12.75">
      <c r="A35" s="122" t="s">
        <v>57</v>
      </c>
      <c r="B35" s="110">
        <v>0</v>
      </c>
      <c r="C35" s="108">
        <v>950</v>
      </c>
      <c r="D35" s="108">
        <f t="shared" si="0"/>
        <v>0</v>
      </c>
      <c r="G35" s="201">
        <v>1</v>
      </c>
      <c r="H35" s="144">
        <v>2</v>
      </c>
      <c r="I35" s="144">
        <v>2</v>
      </c>
      <c r="J35" s="144">
        <v>1</v>
      </c>
      <c r="K35" s="144">
        <v>1</v>
      </c>
      <c r="P35" s="144"/>
    </row>
    <row r="36" spans="1:16" ht="12.75">
      <c r="A36" s="122" t="s">
        <v>58</v>
      </c>
      <c r="B36" s="123">
        <v>0</v>
      </c>
      <c r="C36" s="108">
        <v>750</v>
      </c>
      <c r="D36" s="108">
        <f t="shared" si="0"/>
        <v>0</v>
      </c>
      <c r="G36" s="201">
        <v>0</v>
      </c>
      <c r="H36" s="144">
        <v>2</v>
      </c>
      <c r="I36" s="144">
        <v>2</v>
      </c>
      <c r="J36" s="144">
        <v>1</v>
      </c>
      <c r="K36" s="144">
        <v>0</v>
      </c>
      <c r="P36" s="144"/>
    </row>
    <row r="37" spans="1:16" ht="12.75">
      <c r="A37" s="122" t="s">
        <v>9</v>
      </c>
      <c r="B37" s="124">
        <v>1</v>
      </c>
      <c r="C37" s="108">
        <v>500</v>
      </c>
      <c r="D37" s="108">
        <f t="shared" si="0"/>
        <v>500</v>
      </c>
      <c r="G37" s="201">
        <v>0</v>
      </c>
      <c r="H37" s="144">
        <v>1</v>
      </c>
      <c r="I37" s="152">
        <v>0</v>
      </c>
      <c r="J37" s="152">
        <v>1</v>
      </c>
      <c r="K37" s="152">
        <v>1</v>
      </c>
      <c r="P37" s="144"/>
    </row>
    <row r="38" spans="1:16" ht="12.75">
      <c r="A38" s="197" t="s">
        <v>148</v>
      </c>
      <c r="B38" s="124">
        <v>5</v>
      </c>
      <c r="C38" s="108">
        <v>225</v>
      </c>
      <c r="D38" s="108">
        <f t="shared" si="0"/>
        <v>1125</v>
      </c>
      <c r="G38" s="201">
        <v>10</v>
      </c>
      <c r="H38" s="144">
        <v>0</v>
      </c>
      <c r="I38" s="144">
        <v>7</v>
      </c>
      <c r="J38" s="144">
        <v>4</v>
      </c>
      <c r="K38" s="144">
        <v>7</v>
      </c>
      <c r="P38" s="144"/>
    </row>
    <row r="39" spans="1:16" ht="13.5" thickBot="1">
      <c r="A39" s="171" t="s">
        <v>44</v>
      </c>
      <c r="B39" s="175"/>
      <c r="C39" s="171"/>
      <c r="D39" s="181">
        <v>20000</v>
      </c>
      <c r="G39" s="210"/>
      <c r="H39" s="144">
        <v>18</v>
      </c>
      <c r="I39" s="144">
        <v>18</v>
      </c>
      <c r="J39" s="144">
        <v>20</v>
      </c>
      <c r="K39" s="144">
        <v>24</v>
      </c>
      <c r="P39" s="144"/>
    </row>
    <row r="40" spans="1:16" ht="12.75">
      <c r="A40" s="167" t="s">
        <v>28</v>
      </c>
      <c r="B40" s="180">
        <f>SUM(B34:B39)</f>
        <v>6</v>
      </c>
      <c r="C40" s="169"/>
      <c r="D40" s="182">
        <f>SUM(D34:D39)</f>
        <v>21625</v>
      </c>
      <c r="H40" s="153">
        <f>SUM(H33:H39)</f>
        <v>25</v>
      </c>
      <c r="I40" s="153">
        <f>SUM(I33:I39)</f>
        <v>30</v>
      </c>
      <c r="J40" s="153">
        <f>SUM(J33:J39)</f>
        <v>29</v>
      </c>
      <c r="K40" s="153">
        <f>SUM(K33:K39)</f>
        <v>34</v>
      </c>
      <c r="L40" s="154">
        <v>27870</v>
      </c>
      <c r="M40" s="154">
        <v>20725</v>
      </c>
      <c r="N40" s="154">
        <v>26675</v>
      </c>
      <c r="O40" s="154">
        <v>25825</v>
      </c>
      <c r="P40" s="154">
        <v>27700</v>
      </c>
    </row>
    <row r="41" spans="9:16" ht="12.75">
      <c r="I41" s="157"/>
      <c r="J41" s="157"/>
      <c r="K41" s="157"/>
      <c r="P41" s="144"/>
    </row>
    <row r="42" spans="1:16" ht="12.75">
      <c r="A42" s="114" t="s">
        <v>22</v>
      </c>
      <c r="I42" s="158"/>
      <c r="J42" s="158"/>
      <c r="K42" s="158"/>
      <c r="P42" s="144"/>
    </row>
    <row r="43" spans="1:16" ht="12.75">
      <c r="A43" s="100" t="s">
        <v>23</v>
      </c>
      <c r="B43" s="123">
        <v>1</v>
      </c>
      <c r="C43" s="128">
        <v>200</v>
      </c>
      <c r="D43" s="108">
        <f>SUM(B43*C43)</f>
        <v>200</v>
      </c>
      <c r="G43" s="201">
        <v>1</v>
      </c>
      <c r="H43" s="159">
        <v>5</v>
      </c>
      <c r="I43" s="144">
        <v>2</v>
      </c>
      <c r="J43" s="144">
        <v>1</v>
      </c>
      <c r="K43" s="144">
        <v>2</v>
      </c>
      <c r="P43" s="144"/>
    </row>
    <row r="44" spans="1:16" ht="13.5" thickBot="1">
      <c r="A44" s="171" t="s">
        <v>24</v>
      </c>
      <c r="B44" s="184">
        <v>1</v>
      </c>
      <c r="C44" s="185">
        <v>100</v>
      </c>
      <c r="D44" s="172">
        <f>SUM(B44*C44)</f>
        <v>100</v>
      </c>
      <c r="G44" s="211">
        <v>3</v>
      </c>
      <c r="H44" s="144">
        <v>1</v>
      </c>
      <c r="I44" s="144">
        <v>2</v>
      </c>
      <c r="J44" s="144">
        <v>0</v>
      </c>
      <c r="K44" s="144">
        <v>1</v>
      </c>
      <c r="P44" s="144"/>
    </row>
    <row r="45" spans="1:16" ht="12.75">
      <c r="A45" s="167" t="s">
        <v>29</v>
      </c>
      <c r="B45" s="169"/>
      <c r="C45" s="169"/>
      <c r="D45" s="183">
        <f>SUM(D43:D44)</f>
        <v>300</v>
      </c>
      <c r="G45" s="208"/>
      <c r="L45" s="192" t="s">
        <v>65</v>
      </c>
      <c r="M45" s="192" t="s">
        <v>65</v>
      </c>
      <c r="N45" s="192" t="s">
        <v>65</v>
      </c>
      <c r="O45" s="192" t="s">
        <v>65</v>
      </c>
      <c r="P45" s="192" t="s">
        <v>65</v>
      </c>
    </row>
    <row r="46" spans="1:16" ht="12.75">
      <c r="A46" s="112" t="s">
        <v>67</v>
      </c>
      <c r="D46" s="121">
        <f>SUM(D40+D45)</f>
        <v>21925</v>
      </c>
      <c r="P46" s="144"/>
    </row>
    <row r="47" spans="1:16" ht="12.75">
      <c r="A47" s="130" t="s">
        <v>35</v>
      </c>
      <c r="C47" s="131" t="s">
        <v>204</v>
      </c>
      <c r="D47" s="132"/>
      <c r="E47" s="133">
        <f>D12+D23+D31+D46</f>
        <v>82417.5</v>
      </c>
      <c r="F47" s="133"/>
      <c r="L47" s="151">
        <v>81835</v>
      </c>
      <c r="M47" s="151">
        <v>74822</v>
      </c>
      <c r="N47" s="162">
        <f>SUM(N40,N31,N23,N12)</f>
        <v>85885</v>
      </c>
      <c r="O47" s="162">
        <f>SUM(O40,O31,O23,O12)</f>
        <v>69685</v>
      </c>
      <c r="P47" s="162">
        <f>SUM(P40,P31,P23,P12)</f>
        <v>72452</v>
      </c>
    </row>
    <row r="48" spans="3:16" ht="12.75">
      <c r="C48" s="189"/>
      <c r="D48" s="99"/>
      <c r="E48" s="188"/>
      <c r="F48" s="188"/>
      <c r="H48" s="190"/>
      <c r="P48" s="144"/>
    </row>
    <row r="49" spans="1:16" ht="12.75">
      <c r="A49" s="103" t="s">
        <v>6</v>
      </c>
      <c r="C49" s="134" t="s">
        <v>183</v>
      </c>
      <c r="D49" s="99"/>
      <c r="E49" s="135">
        <v>82575</v>
      </c>
      <c r="F49" s="135"/>
      <c r="P49" s="144"/>
    </row>
    <row r="50" spans="1:16" ht="12.75">
      <c r="A50" s="114" t="s">
        <v>14</v>
      </c>
      <c r="P50" s="144"/>
    </row>
    <row r="51" spans="1:16" ht="12.75">
      <c r="A51" s="100" t="s">
        <v>16</v>
      </c>
      <c r="C51" s="128">
        <v>5900</v>
      </c>
      <c r="L51" s="146" t="s">
        <v>156</v>
      </c>
      <c r="M51" s="146" t="s">
        <v>63</v>
      </c>
      <c r="N51" s="147" t="s">
        <v>174</v>
      </c>
      <c r="O51" s="146" t="s">
        <v>156</v>
      </c>
      <c r="P51" s="146" t="s">
        <v>63</v>
      </c>
    </row>
    <row r="52" spans="1:16" ht="12.75">
      <c r="A52" s="164" t="s">
        <v>15</v>
      </c>
      <c r="C52" s="108">
        <v>2000</v>
      </c>
      <c r="L52" s="149">
        <v>2008</v>
      </c>
      <c r="M52" s="149">
        <v>2010</v>
      </c>
      <c r="N52" s="149">
        <v>2011</v>
      </c>
      <c r="O52" s="148">
        <v>2012</v>
      </c>
      <c r="P52" s="148">
        <v>2013</v>
      </c>
    </row>
    <row r="53" spans="1:16" ht="12.75">
      <c r="A53" s="100" t="s">
        <v>17</v>
      </c>
      <c r="C53" s="128">
        <v>500</v>
      </c>
      <c r="P53" s="144"/>
    </row>
    <row r="54" spans="1:16" ht="12.75">
      <c r="A54" s="112" t="s">
        <v>30</v>
      </c>
      <c r="D54" s="108">
        <f>SUM(C51:C53)</f>
        <v>8400</v>
      </c>
      <c r="L54" s="144">
        <v>8199</v>
      </c>
      <c r="M54" s="144">
        <v>9920</v>
      </c>
      <c r="N54" s="144">
        <v>8088</v>
      </c>
      <c r="O54" s="144">
        <v>8520</v>
      </c>
      <c r="P54" s="144">
        <v>7102</v>
      </c>
    </row>
    <row r="55" spans="1:16" ht="12.75">
      <c r="A55" s="112"/>
      <c r="P55" s="144"/>
    </row>
    <row r="56" spans="1:16" ht="12.75">
      <c r="A56" s="112" t="s">
        <v>42</v>
      </c>
      <c r="D56" s="128">
        <v>5900</v>
      </c>
      <c r="H56" s="191"/>
      <c r="L56" s="156">
        <v>3411</v>
      </c>
      <c r="M56" s="146">
        <v>6051</v>
      </c>
      <c r="N56" s="147">
        <v>6673</v>
      </c>
      <c r="O56" s="156">
        <v>5660</v>
      </c>
      <c r="P56" s="144">
        <v>4373</v>
      </c>
    </row>
    <row r="57" spans="1:16" ht="12.75">
      <c r="A57" s="112"/>
      <c r="P57" s="144"/>
    </row>
    <row r="58" spans="1:16" ht="12.75">
      <c r="A58" s="112" t="s">
        <v>43</v>
      </c>
      <c r="D58" s="108">
        <v>4500</v>
      </c>
      <c r="L58" s="144">
        <v>3329</v>
      </c>
      <c r="M58" s="144">
        <v>4052</v>
      </c>
      <c r="N58" s="144">
        <v>5550</v>
      </c>
      <c r="O58" s="144">
        <v>2051</v>
      </c>
      <c r="P58" s="144">
        <v>2829</v>
      </c>
    </row>
    <row r="59" spans="1:16" ht="12.75">
      <c r="A59" s="112"/>
      <c r="C59" s="102"/>
      <c r="P59" s="144"/>
    </row>
    <row r="60" spans="1:16" ht="12.75">
      <c r="A60" s="112" t="s">
        <v>162</v>
      </c>
      <c r="C60" s="118">
        <v>45</v>
      </c>
      <c r="D60" s="118">
        <f>C60*B31</f>
        <v>2430</v>
      </c>
      <c r="L60" s="156">
        <v>3585</v>
      </c>
      <c r="M60" s="156">
        <v>3363</v>
      </c>
      <c r="N60" s="144">
        <v>2446</v>
      </c>
      <c r="O60" s="144">
        <v>1227</v>
      </c>
      <c r="P60" s="144">
        <v>3388</v>
      </c>
    </row>
    <row r="61" spans="1:16" ht="12.75">
      <c r="A61" s="112" t="s">
        <v>163</v>
      </c>
      <c r="D61" s="108">
        <v>0</v>
      </c>
      <c r="P61" s="144"/>
    </row>
    <row r="62" spans="1:16" ht="12.75">
      <c r="A62" s="112" t="s">
        <v>32</v>
      </c>
      <c r="D62" s="143">
        <v>33000</v>
      </c>
      <c r="H62" s="191"/>
      <c r="L62" s="144">
        <v>19966</v>
      </c>
      <c r="M62" s="147">
        <v>30519</v>
      </c>
      <c r="N62" s="147">
        <v>35413</v>
      </c>
      <c r="O62" s="144">
        <v>19060</v>
      </c>
      <c r="P62" s="147">
        <v>31418</v>
      </c>
    </row>
    <row r="63" spans="1:16" ht="12.75">
      <c r="A63" s="112"/>
      <c r="P63" s="144"/>
    </row>
    <row r="64" spans="1:16" ht="12.75">
      <c r="A64" s="112" t="s">
        <v>33</v>
      </c>
      <c r="D64" s="118">
        <v>5500</v>
      </c>
      <c r="L64" s="156">
        <v>4702</v>
      </c>
      <c r="M64" s="156">
        <v>4131</v>
      </c>
      <c r="N64" s="144">
        <v>6443</v>
      </c>
      <c r="O64" s="144">
        <v>3916</v>
      </c>
      <c r="P64" s="144">
        <v>4796</v>
      </c>
    </row>
    <row r="65" spans="1:16" ht="12.75">
      <c r="A65" s="112"/>
      <c r="M65" s="144">
        <v>306</v>
      </c>
      <c r="P65" s="144"/>
    </row>
    <row r="66" spans="1:16" ht="12.75">
      <c r="A66" s="112" t="s">
        <v>34</v>
      </c>
      <c r="D66" s="108">
        <v>1200</v>
      </c>
      <c r="L66" s="144">
        <v>2881</v>
      </c>
      <c r="M66" s="144">
        <v>1693</v>
      </c>
      <c r="N66" s="144">
        <v>883</v>
      </c>
      <c r="O66" s="144">
        <v>1453</v>
      </c>
      <c r="P66" s="144">
        <v>1767</v>
      </c>
    </row>
    <row r="67" ht="12.75">
      <c r="P67" s="144"/>
    </row>
    <row r="68" spans="1:16" ht="12.75">
      <c r="A68" s="112" t="s">
        <v>164</v>
      </c>
      <c r="D68" s="118">
        <v>0</v>
      </c>
      <c r="L68" s="144">
        <v>0</v>
      </c>
      <c r="M68" s="144">
        <v>0</v>
      </c>
      <c r="N68" s="144">
        <v>0</v>
      </c>
      <c r="O68" s="144">
        <v>513</v>
      </c>
      <c r="P68" s="144">
        <v>0</v>
      </c>
    </row>
    <row r="69" ht="12.75">
      <c r="P69" s="144"/>
    </row>
    <row r="70" spans="1:16" ht="12.75">
      <c r="A70" s="130" t="s">
        <v>36</v>
      </c>
      <c r="D70" s="136">
        <f>SUM(D54:D69)</f>
        <v>60930</v>
      </c>
      <c r="L70" s="151">
        <v>46073</v>
      </c>
      <c r="M70" s="151">
        <v>60035</v>
      </c>
      <c r="N70" s="162">
        <f>SUM(N54:N69)</f>
        <v>65496</v>
      </c>
      <c r="O70" s="162">
        <f>SUM(O54:O69)</f>
        <v>42400</v>
      </c>
      <c r="P70" s="162">
        <f>SUM(P54:P69)</f>
        <v>55673</v>
      </c>
    </row>
    <row r="71" spans="9:16" ht="12.75">
      <c r="I71" s="144">
        <v>8100</v>
      </c>
      <c r="J71" s="144">
        <v>8100</v>
      </c>
      <c r="K71" s="144">
        <v>8100</v>
      </c>
      <c r="P71" s="144"/>
    </row>
    <row r="72" spans="1:16" ht="12.75">
      <c r="A72" s="137" t="s">
        <v>37</v>
      </c>
      <c r="D72" s="136">
        <f>E47-D70</f>
        <v>21487.5</v>
      </c>
      <c r="L72" s="161">
        <v>35762</v>
      </c>
      <c r="M72" s="161">
        <v>14787</v>
      </c>
      <c r="N72" s="154">
        <f>N47-N70</f>
        <v>20389</v>
      </c>
      <c r="O72" s="154">
        <f>O47-O70</f>
        <v>27285</v>
      </c>
      <c r="P72" s="154">
        <f>P47-P70</f>
        <v>16779</v>
      </c>
    </row>
    <row r="73" spans="1:16" ht="12.75">
      <c r="A73" s="137"/>
      <c r="B73" s="189"/>
      <c r="D73" s="188"/>
      <c r="L73" s="161"/>
      <c r="M73" s="161"/>
      <c r="P73" s="144"/>
    </row>
    <row r="74" spans="1:16" ht="12.75">
      <c r="A74" s="137"/>
      <c r="L74" s="161"/>
      <c r="M74" s="161"/>
      <c r="P74" s="144"/>
    </row>
    <row r="75" ht="12.75">
      <c r="P75" s="144"/>
    </row>
    <row r="76" spans="1:16" ht="12.75">
      <c r="A76" s="131" t="s">
        <v>205</v>
      </c>
      <c r="B76" s="132"/>
      <c r="C76" s="132"/>
      <c r="D76" s="138">
        <f>SUM(D54:D69)</f>
        <v>60930</v>
      </c>
      <c r="H76" s="166"/>
      <c r="P76" s="144"/>
    </row>
    <row r="77" spans="1:16" ht="12.75">
      <c r="A77" s="99" t="s">
        <v>184</v>
      </c>
      <c r="B77" s="99"/>
      <c r="D77" s="135">
        <v>58505</v>
      </c>
      <c r="H77" s="166"/>
      <c r="P77" s="144"/>
    </row>
    <row r="78" spans="1:16" ht="12.75">
      <c r="A78" s="131" t="s">
        <v>206</v>
      </c>
      <c r="B78" s="132"/>
      <c r="C78" s="132"/>
      <c r="D78" s="186">
        <f>E47</f>
        <v>82417.5</v>
      </c>
      <c r="E78" s="110"/>
      <c r="F78" s="110"/>
      <c r="H78" s="166"/>
      <c r="P78" s="144"/>
    </row>
    <row r="79" spans="1:16" ht="12.75">
      <c r="A79" s="99" t="s">
        <v>208</v>
      </c>
      <c r="B79" s="99"/>
      <c r="D79" s="113">
        <v>82575</v>
      </c>
      <c r="H79" s="166"/>
      <c r="P79" s="144"/>
    </row>
    <row r="80" spans="1:8" ht="12.75">
      <c r="A80" s="140" t="s">
        <v>207</v>
      </c>
      <c r="B80" s="140"/>
      <c r="C80" s="141"/>
      <c r="D80" s="142">
        <f>D78-D79</f>
        <v>-157.5</v>
      </c>
      <c r="H80" s="166"/>
    </row>
    <row r="81" spans="3:8" ht="12.75">
      <c r="C81" s="99"/>
      <c r="D81" s="99"/>
      <c r="H81" s="166"/>
    </row>
    <row r="83" spans="1:16" s="144" customFormat="1" ht="12.75">
      <c r="A83" s="100"/>
      <c r="B83" s="100"/>
      <c r="C83" s="99"/>
      <c r="D83" s="99"/>
      <c r="E83" s="100"/>
      <c r="F83" s="100"/>
      <c r="G83" s="201"/>
      <c r="H83" s="166"/>
      <c r="P83" s="100"/>
    </row>
  </sheetData>
  <sheetProtection/>
  <printOptions gridLines="1"/>
  <pageMargins left="0.7" right="0.7" top="0.75" bottom="0.75" header="0.3" footer="0.3"/>
  <pageSetup horizontalDpi="600" verticalDpi="600" orientation="portrait" scale="90" r:id="rId1"/>
  <rowBreaks count="1" manualBreakCount="1">
    <brk id="47" max="255" man="1"/>
  </rowBreaks>
  <ignoredErrors>
    <ignoredError sqref="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zoomScaleSheetLayoutView="76" zoomScalePageLayoutView="0" workbookViewId="0" topLeftCell="A1">
      <selection activeCell="G49" sqref="G49"/>
    </sheetView>
  </sheetViews>
  <sheetFormatPr defaultColWidth="8.8515625" defaultRowHeight="12.75"/>
  <cols>
    <col min="1" max="1" width="44.7109375" style="100" customWidth="1"/>
    <col min="2" max="2" width="9.00390625" style="100" bestFit="1" customWidth="1"/>
    <col min="3" max="3" width="10.8515625" style="100" bestFit="1" customWidth="1"/>
    <col min="4" max="4" width="12.28125" style="100" bestFit="1" customWidth="1"/>
    <col min="5" max="5" width="11.421875" style="100" bestFit="1" customWidth="1"/>
    <col min="6" max="6" width="2.57421875" style="100" customWidth="1"/>
    <col min="7" max="8" width="10.28125" style="144" customWidth="1"/>
    <col min="9" max="11" width="9.00390625" style="144" bestFit="1" customWidth="1"/>
    <col min="12" max="12" width="7.8515625" style="144" customWidth="1"/>
    <col min="13" max="13" width="7.28125" style="144" bestFit="1" customWidth="1"/>
    <col min="14" max="14" width="7.57421875" style="144" bestFit="1" customWidth="1"/>
    <col min="15" max="15" width="8.28125" style="144" bestFit="1" customWidth="1"/>
    <col min="16" max="16384" width="8.8515625" style="100" customWidth="1"/>
  </cols>
  <sheetData>
    <row r="1" spans="1:16" ht="12.75">
      <c r="A1" s="99" t="s">
        <v>179</v>
      </c>
      <c r="P1" s="144"/>
    </row>
    <row r="2" spans="1:16" ht="12.75">
      <c r="A2" s="101" t="s">
        <v>216</v>
      </c>
      <c r="G2" s="165" t="s">
        <v>63</v>
      </c>
      <c r="H2" s="165" t="s">
        <v>156</v>
      </c>
      <c r="I2" s="165" t="s">
        <v>63</v>
      </c>
      <c r="J2" s="165" t="s">
        <v>172</v>
      </c>
      <c r="K2" s="165" t="s">
        <v>63</v>
      </c>
      <c r="P2" s="144"/>
    </row>
    <row r="3" spans="7:16" ht="12.75">
      <c r="G3" s="157">
        <v>2014</v>
      </c>
      <c r="H3" s="157">
        <v>2008</v>
      </c>
      <c r="I3" s="157">
        <v>2010</v>
      </c>
      <c r="J3" s="157">
        <v>2011</v>
      </c>
      <c r="K3" s="157">
        <v>2013</v>
      </c>
      <c r="L3" s="151" t="s">
        <v>156</v>
      </c>
      <c r="M3" s="151" t="s">
        <v>63</v>
      </c>
      <c r="N3" s="162" t="s">
        <v>172</v>
      </c>
      <c r="O3" s="162" t="s">
        <v>156</v>
      </c>
      <c r="P3" s="151" t="s">
        <v>63</v>
      </c>
    </row>
    <row r="4" spans="1:16" ht="12.75">
      <c r="A4" s="103" t="s">
        <v>0</v>
      </c>
      <c r="B4" s="103" t="s">
        <v>11</v>
      </c>
      <c r="C4" s="103" t="s">
        <v>12</v>
      </c>
      <c r="D4" s="103" t="s">
        <v>13</v>
      </c>
      <c r="G4" s="150" t="s">
        <v>219</v>
      </c>
      <c r="H4" s="150" t="s">
        <v>66</v>
      </c>
      <c r="I4" s="150" t="s">
        <v>66</v>
      </c>
      <c r="J4" s="150" t="s">
        <v>66</v>
      </c>
      <c r="K4" s="150" t="s">
        <v>66</v>
      </c>
      <c r="L4" s="149">
        <v>2008</v>
      </c>
      <c r="M4" s="149">
        <v>2010</v>
      </c>
      <c r="N4" s="149">
        <v>2011</v>
      </c>
      <c r="O4" s="148">
        <v>2012</v>
      </c>
      <c r="P4" s="148">
        <v>2013</v>
      </c>
    </row>
    <row r="5" spans="1:16" ht="12.75">
      <c r="A5" s="104" t="s">
        <v>18</v>
      </c>
      <c r="B5" s="103"/>
      <c r="C5" s="103"/>
      <c r="D5" s="103"/>
      <c r="P5" s="144"/>
    </row>
    <row r="6" spans="1:16" ht="12.75">
      <c r="A6" s="100" t="s">
        <v>211</v>
      </c>
      <c r="B6" s="107">
        <v>144</v>
      </c>
      <c r="C6" s="108">
        <v>175</v>
      </c>
      <c r="D6" s="109">
        <f>B6*C6</f>
        <v>25200</v>
      </c>
      <c r="E6" s="193"/>
      <c r="G6" s="144">
        <v>53</v>
      </c>
      <c r="H6" s="144">
        <v>78</v>
      </c>
      <c r="I6" s="144">
        <v>74</v>
      </c>
      <c r="J6" s="144">
        <v>79</v>
      </c>
      <c r="K6" s="144">
        <v>67</v>
      </c>
      <c r="P6" s="144"/>
    </row>
    <row r="7" spans="1:16" ht="12.75">
      <c r="A7" s="100" t="s">
        <v>212</v>
      </c>
      <c r="B7" s="107">
        <v>0</v>
      </c>
      <c r="C7" s="108">
        <v>150</v>
      </c>
      <c r="D7" s="109">
        <f>B7*C7</f>
        <v>0</v>
      </c>
      <c r="G7" s="144">
        <v>58</v>
      </c>
      <c r="H7" s="144">
        <v>33</v>
      </c>
      <c r="I7" s="144">
        <v>30</v>
      </c>
      <c r="J7" s="144">
        <v>33</v>
      </c>
      <c r="K7" s="144">
        <v>30</v>
      </c>
      <c r="P7" s="144"/>
    </row>
    <row r="8" spans="1:16" ht="12.75">
      <c r="A8" s="100" t="s">
        <v>213</v>
      </c>
      <c r="B8" s="107">
        <v>80</v>
      </c>
      <c r="C8" s="108">
        <v>125</v>
      </c>
      <c r="D8" s="109">
        <f>B8*C8</f>
        <v>10000</v>
      </c>
      <c r="G8" s="144">
        <v>77</v>
      </c>
      <c r="H8" s="144">
        <v>42</v>
      </c>
      <c r="I8" s="144">
        <v>33</v>
      </c>
      <c r="J8" s="144">
        <v>52</v>
      </c>
      <c r="K8" s="144">
        <v>20</v>
      </c>
      <c r="P8" s="144"/>
    </row>
    <row r="9" spans="1:16" ht="12.75">
      <c r="A9" s="126" t="s">
        <v>180</v>
      </c>
      <c r="B9" s="105">
        <f>SUM(B6:B8)</f>
        <v>224</v>
      </c>
      <c r="D9" s="106">
        <f>SUM(D6:D8)</f>
        <v>35200</v>
      </c>
      <c r="G9" s="151">
        <f>SUM(G6:G8)</f>
        <v>188</v>
      </c>
      <c r="H9" s="151">
        <f>SUM(H6:H8)</f>
        <v>153</v>
      </c>
      <c r="I9" s="151">
        <f>SUM(I6:I8)</f>
        <v>137</v>
      </c>
      <c r="J9" s="151">
        <f>SUM(J6:J8)</f>
        <v>164</v>
      </c>
      <c r="K9" s="151">
        <f>SUM(K6:K8)</f>
        <v>117</v>
      </c>
      <c r="L9" s="147">
        <v>19610</v>
      </c>
      <c r="M9" s="147">
        <v>18495</v>
      </c>
      <c r="N9" s="147">
        <v>20775</v>
      </c>
      <c r="O9" s="147">
        <v>17921</v>
      </c>
      <c r="P9" s="147">
        <v>16660</v>
      </c>
    </row>
    <row r="10" spans="1:16" ht="12.75">
      <c r="A10" s="100" t="s">
        <v>2</v>
      </c>
      <c r="B10" s="100">
        <v>0</v>
      </c>
      <c r="C10" s="108">
        <v>95</v>
      </c>
      <c r="D10" s="128">
        <f>B10*C10</f>
        <v>0</v>
      </c>
      <c r="G10" s="144">
        <v>0</v>
      </c>
      <c r="H10" s="144">
        <v>5</v>
      </c>
      <c r="I10" s="144">
        <v>2</v>
      </c>
      <c r="J10" s="144">
        <v>3</v>
      </c>
      <c r="K10" s="144">
        <v>1</v>
      </c>
      <c r="L10" s="144">
        <v>300</v>
      </c>
      <c r="M10" s="144">
        <v>1375</v>
      </c>
      <c r="N10" s="144">
        <v>475</v>
      </c>
      <c r="O10" s="144">
        <v>225</v>
      </c>
      <c r="P10" s="144">
        <v>275</v>
      </c>
    </row>
    <row r="11" spans="1:16" ht="13.5" thickBot="1">
      <c r="A11" s="171" t="s">
        <v>3</v>
      </c>
      <c r="B11" s="171">
        <v>8</v>
      </c>
      <c r="C11" s="172">
        <v>175</v>
      </c>
      <c r="D11" s="185">
        <f>B11*C11</f>
        <v>1400</v>
      </c>
      <c r="G11" s="144">
        <v>4</v>
      </c>
      <c r="H11" s="144">
        <v>19</v>
      </c>
      <c r="I11" s="144">
        <v>8</v>
      </c>
      <c r="J11" s="144">
        <v>8</v>
      </c>
      <c r="K11" s="144">
        <v>10</v>
      </c>
      <c r="L11" s="144">
        <v>1875</v>
      </c>
      <c r="M11" s="152" t="s">
        <v>157</v>
      </c>
      <c r="N11" s="163" t="s">
        <v>173</v>
      </c>
      <c r="O11" s="144">
        <v>1745</v>
      </c>
      <c r="P11" s="163">
        <v>1500</v>
      </c>
    </row>
    <row r="12" spans="1:16" ht="12.75">
      <c r="A12" s="167" t="s">
        <v>25</v>
      </c>
      <c r="B12" s="168">
        <f>SUM(B9:B11)</f>
        <v>232</v>
      </c>
      <c r="C12" s="169"/>
      <c r="D12" s="170">
        <f>SUM(D9:D11)</f>
        <v>36600</v>
      </c>
      <c r="F12" s="113"/>
      <c r="G12" s="200">
        <f>G9+G10+G11</f>
        <v>192</v>
      </c>
      <c r="H12" s="200">
        <f>H9+H10+H11</f>
        <v>177</v>
      </c>
      <c r="I12" s="200">
        <f>I9+I10+I11</f>
        <v>147</v>
      </c>
      <c r="J12" s="200">
        <f>J9+J10+J11</f>
        <v>175</v>
      </c>
      <c r="K12" s="200">
        <f>K9+K10+K11</f>
        <v>128</v>
      </c>
      <c r="L12" s="162">
        <f>SUM(L7:L11)</f>
        <v>21785</v>
      </c>
      <c r="M12" s="162">
        <f>SUM(M7:M11)</f>
        <v>19870</v>
      </c>
      <c r="N12" s="162">
        <f>SUM(N7:N11)</f>
        <v>21250</v>
      </c>
      <c r="O12" s="162">
        <f>SUM(O7:O11)</f>
        <v>19891</v>
      </c>
      <c r="P12" s="162">
        <f>SUM(P7:P11)</f>
        <v>18435</v>
      </c>
    </row>
    <row r="13" ht="12.75">
      <c r="P13" s="144"/>
    </row>
    <row r="14" spans="1:16" ht="12.75">
      <c r="A14" s="114" t="s">
        <v>19</v>
      </c>
      <c r="P14" s="144"/>
    </row>
    <row r="15" spans="1:16" ht="12.75">
      <c r="A15" s="164" t="s">
        <v>217</v>
      </c>
      <c r="B15" s="99">
        <v>20</v>
      </c>
      <c r="C15" s="108">
        <v>65</v>
      </c>
      <c r="D15" s="113">
        <f>SUM(B15*C15)</f>
        <v>1300</v>
      </c>
      <c r="F15" s="111"/>
      <c r="G15" s="163">
        <v>27</v>
      </c>
      <c r="H15" s="151">
        <f>SUM(H16:H18)</f>
        <v>71</v>
      </c>
      <c r="I15" s="151">
        <f>SUM(I16:I18)</f>
        <v>121</v>
      </c>
      <c r="J15" s="151">
        <f>SUM(J16:J18)</f>
        <v>114</v>
      </c>
      <c r="K15" s="151">
        <f>SUM(K16:K18)</f>
        <v>75</v>
      </c>
      <c r="L15" s="147">
        <v>2185</v>
      </c>
      <c r="M15" s="147">
        <v>12158</v>
      </c>
      <c r="N15" s="147">
        <v>13760</v>
      </c>
      <c r="O15" s="147">
        <v>5392</v>
      </c>
      <c r="P15" s="147">
        <v>7851</v>
      </c>
    </row>
    <row r="16" spans="1:16" ht="12.75">
      <c r="A16" s="100" t="s">
        <v>220</v>
      </c>
      <c r="B16" s="99">
        <v>0</v>
      </c>
      <c r="C16" s="108">
        <v>125</v>
      </c>
      <c r="D16" s="113">
        <f>SUM(B16*C16)</f>
        <v>0</v>
      </c>
      <c r="E16" s="196"/>
      <c r="F16" s="110"/>
      <c r="G16" s="144">
        <v>14</v>
      </c>
      <c r="H16" s="144">
        <v>9</v>
      </c>
      <c r="I16" s="144">
        <v>19</v>
      </c>
      <c r="J16" s="144">
        <v>18</v>
      </c>
      <c r="K16" s="144">
        <v>15</v>
      </c>
      <c r="P16" s="144"/>
    </row>
    <row r="17" spans="1:16" ht="12.75">
      <c r="A17" s="164" t="s">
        <v>221</v>
      </c>
      <c r="B17" s="99">
        <v>0</v>
      </c>
      <c r="C17" s="108">
        <v>125</v>
      </c>
      <c r="D17" s="113">
        <f>SUM(B17*C17)</f>
        <v>0</v>
      </c>
      <c r="E17" s="196"/>
      <c r="F17" s="110"/>
      <c r="H17" s="144">
        <v>25</v>
      </c>
      <c r="I17" s="144">
        <v>38</v>
      </c>
      <c r="J17" s="144">
        <v>11</v>
      </c>
      <c r="K17" s="144">
        <v>29</v>
      </c>
      <c r="P17" s="144"/>
    </row>
    <row r="18" spans="1:16" ht="12.75">
      <c r="A18" s="164" t="s">
        <v>187</v>
      </c>
      <c r="B18" s="99">
        <v>0</v>
      </c>
      <c r="C18" s="108">
        <v>125</v>
      </c>
      <c r="D18" s="113">
        <f>SUM(B18*C18)</f>
        <v>0</v>
      </c>
      <c r="E18" s="196"/>
      <c r="F18" s="110"/>
      <c r="G18" s="144">
        <v>33</v>
      </c>
      <c r="H18" s="144">
        <v>37</v>
      </c>
      <c r="I18" s="144">
        <v>64</v>
      </c>
      <c r="J18" s="144">
        <v>85</v>
      </c>
      <c r="K18" s="144">
        <v>31</v>
      </c>
      <c r="P18" s="144"/>
    </row>
    <row r="19" spans="1:16" ht="12.75">
      <c r="A19" s="126" t="s">
        <v>181</v>
      </c>
      <c r="B19" s="105">
        <f>SUM(B15:B18)</f>
        <v>20</v>
      </c>
      <c r="D19" s="106">
        <f>SUM(D15:D18)</f>
        <v>1300</v>
      </c>
      <c r="E19" s="110"/>
      <c r="F19" s="110"/>
      <c r="P19" s="144"/>
    </row>
    <row r="20" spans="1:16" ht="12.75">
      <c r="A20" s="164" t="s">
        <v>214</v>
      </c>
      <c r="B20" s="100">
        <v>15</v>
      </c>
      <c r="C20" s="108">
        <v>35</v>
      </c>
      <c r="D20" s="108">
        <f>SUM(B20*C20)</f>
        <v>525</v>
      </c>
      <c r="E20" s="110"/>
      <c r="F20" s="110"/>
      <c r="G20" s="144">
        <v>28</v>
      </c>
      <c r="H20" s="144">
        <v>10</v>
      </c>
      <c r="I20" s="144">
        <v>21</v>
      </c>
      <c r="J20" s="110">
        <v>13</v>
      </c>
      <c r="K20" s="110">
        <v>13</v>
      </c>
      <c r="P20" s="144"/>
    </row>
    <row r="21" spans="1:16" ht="12.75">
      <c r="A21" s="164" t="s">
        <v>215</v>
      </c>
      <c r="B21" s="100">
        <v>5</v>
      </c>
      <c r="C21" s="108">
        <v>45</v>
      </c>
      <c r="D21" s="108">
        <f>SUM(B21*C21)</f>
        <v>225</v>
      </c>
      <c r="E21" s="110"/>
      <c r="G21" s="144">
        <v>10</v>
      </c>
      <c r="L21" s="144">
        <v>6580</v>
      </c>
      <c r="M21" s="144">
        <v>2215</v>
      </c>
      <c r="N21" s="144">
        <v>1445</v>
      </c>
      <c r="O21" s="144">
        <v>380</v>
      </c>
      <c r="P21" s="144">
        <v>1210</v>
      </c>
    </row>
    <row r="22" spans="1:16" ht="13.5" thickBot="1">
      <c r="A22" s="174" t="s">
        <v>160</v>
      </c>
      <c r="B22" s="171"/>
      <c r="C22" s="171"/>
      <c r="D22" s="187">
        <v>-350</v>
      </c>
      <c r="L22" s="144">
        <v>-325</v>
      </c>
      <c r="M22" s="144">
        <v>-1471</v>
      </c>
      <c r="N22" s="144">
        <v>-2275</v>
      </c>
      <c r="O22" s="144">
        <v>-563</v>
      </c>
      <c r="P22" s="144">
        <v>936</v>
      </c>
    </row>
    <row r="23" spans="1:16" ht="12.75">
      <c r="A23" s="167" t="s">
        <v>26</v>
      </c>
      <c r="B23" s="168">
        <f>SUM(B15:B22)-B19</f>
        <v>40</v>
      </c>
      <c r="C23" s="169"/>
      <c r="D23" s="173">
        <f>SUM(D19:D22)</f>
        <v>1700</v>
      </c>
      <c r="F23" s="109"/>
      <c r="L23" s="154">
        <v>8440</v>
      </c>
      <c r="M23" s="154">
        <v>12902</v>
      </c>
      <c r="N23" s="154">
        <f>SUM(N15:N22)</f>
        <v>12930</v>
      </c>
      <c r="O23" s="154">
        <f>SUM(O15:O22)</f>
        <v>5209</v>
      </c>
      <c r="P23" s="154">
        <f>SUM(P15:P22)</f>
        <v>9997</v>
      </c>
    </row>
    <row r="24" spans="9:16" ht="12.75">
      <c r="I24" s="149"/>
      <c r="J24" s="149"/>
      <c r="K24" s="149"/>
      <c r="P24" s="144"/>
    </row>
    <row r="25" spans="1:16" ht="12.75">
      <c r="A25" s="114" t="s">
        <v>4</v>
      </c>
      <c r="F25" s="111"/>
      <c r="I25" s="149"/>
      <c r="J25" s="149"/>
      <c r="K25" s="149"/>
      <c r="P25" s="144"/>
    </row>
    <row r="26" spans="1:16" ht="12.75">
      <c r="A26" s="164" t="s">
        <v>218</v>
      </c>
      <c r="B26" s="100">
        <v>8</v>
      </c>
      <c r="D26" s="199">
        <v>2897.5</v>
      </c>
      <c r="F26" s="111"/>
      <c r="G26" s="144">
        <v>7</v>
      </c>
      <c r="I26" s="149"/>
      <c r="J26" s="149"/>
      <c r="K26" s="149"/>
      <c r="P26" s="144"/>
    </row>
    <row r="27" spans="1:16" ht="12.75">
      <c r="A27" s="164" t="s">
        <v>182</v>
      </c>
      <c r="B27" s="100">
        <v>14</v>
      </c>
      <c r="C27" s="179">
        <v>0</v>
      </c>
      <c r="D27" s="106">
        <f>SUM(B27*C27)</f>
        <v>0</v>
      </c>
      <c r="E27" s="111"/>
      <c r="F27" s="110"/>
      <c r="G27" s="110">
        <v>14</v>
      </c>
      <c r="H27" s="110">
        <v>6</v>
      </c>
      <c r="I27" s="195">
        <v>7</v>
      </c>
      <c r="J27" s="194">
        <v>3</v>
      </c>
      <c r="K27" s="194">
        <v>15</v>
      </c>
      <c r="P27" s="144"/>
    </row>
    <row r="28" spans="1:16" ht="12.75">
      <c r="A28" s="164" t="s">
        <v>54</v>
      </c>
      <c r="B28" s="119">
        <v>20</v>
      </c>
      <c r="C28" s="108">
        <v>475</v>
      </c>
      <c r="D28" s="106">
        <f>SUM(B28*C28)</f>
        <v>9500</v>
      </c>
      <c r="E28" s="110"/>
      <c r="F28" s="110"/>
      <c r="G28" s="155">
        <v>24</v>
      </c>
      <c r="H28" s="155">
        <v>39</v>
      </c>
      <c r="I28" s="156">
        <v>33</v>
      </c>
      <c r="J28" s="156">
        <v>32</v>
      </c>
      <c r="K28" s="156">
        <v>30</v>
      </c>
      <c r="P28" s="144"/>
    </row>
    <row r="29" spans="1:16" ht="13.5" thickBot="1">
      <c r="A29" s="171" t="s">
        <v>55</v>
      </c>
      <c r="B29" s="171">
        <v>8</v>
      </c>
      <c r="C29" s="172">
        <v>699</v>
      </c>
      <c r="D29" s="178">
        <f>SUM(B29*C29)</f>
        <v>5592</v>
      </c>
      <c r="E29" s="110"/>
      <c r="F29" s="121"/>
      <c r="G29" s="155">
        <v>12</v>
      </c>
      <c r="H29" s="155">
        <v>12</v>
      </c>
      <c r="I29" s="144">
        <v>8</v>
      </c>
      <c r="J29" s="144">
        <v>14</v>
      </c>
      <c r="K29" s="144">
        <v>7</v>
      </c>
      <c r="P29" s="144"/>
    </row>
    <row r="30" spans="1:16" ht="12.75">
      <c r="A30" s="167" t="s">
        <v>27</v>
      </c>
      <c r="B30" s="176">
        <f>SUM(B26:B29)</f>
        <v>50</v>
      </c>
      <c r="C30" s="169"/>
      <c r="D30" s="177">
        <f>SUM(D26:D29)</f>
        <v>17989.5</v>
      </c>
      <c r="G30" s="151">
        <f>SUM(G26:G29)</f>
        <v>57</v>
      </c>
      <c r="H30" s="151">
        <f>H27+H28+H29</f>
        <v>57</v>
      </c>
      <c r="I30" s="151">
        <f>I27+I28+I29</f>
        <v>48</v>
      </c>
      <c r="J30" s="151">
        <f>J27+J28+J29</f>
        <v>49</v>
      </c>
      <c r="K30" s="151">
        <f>K27+K28+K29</f>
        <v>52</v>
      </c>
      <c r="L30" s="154">
        <v>23740</v>
      </c>
      <c r="M30" s="154">
        <v>21325</v>
      </c>
      <c r="N30" s="154">
        <v>25030</v>
      </c>
      <c r="O30" s="154">
        <v>18760</v>
      </c>
      <c r="P30" s="154">
        <v>16320</v>
      </c>
    </row>
    <row r="31" spans="9:16" ht="12.75">
      <c r="I31" s="157"/>
      <c r="J31" s="157"/>
      <c r="K31" s="157"/>
      <c r="P31" s="144"/>
    </row>
    <row r="32" spans="1:16" ht="12.75">
      <c r="A32" s="114" t="s">
        <v>193</v>
      </c>
      <c r="B32" s="100">
        <v>0</v>
      </c>
      <c r="C32" s="179">
        <v>5000</v>
      </c>
      <c r="D32" s="108">
        <f aca="true" t="shared" si="0" ref="D32:D37">B32*C32</f>
        <v>0</v>
      </c>
      <c r="G32" s="144">
        <v>0</v>
      </c>
      <c r="H32" s="144">
        <v>0</v>
      </c>
      <c r="I32" s="194">
        <v>1</v>
      </c>
      <c r="J32" s="194">
        <v>1</v>
      </c>
      <c r="K32" s="194">
        <v>1</v>
      </c>
      <c r="P32" s="144"/>
    </row>
    <row r="33" spans="1:16" ht="12.75">
      <c r="A33" s="100" t="s">
        <v>56</v>
      </c>
      <c r="B33" s="100">
        <v>0</v>
      </c>
      <c r="C33" s="108">
        <v>1250</v>
      </c>
      <c r="D33" s="108">
        <f t="shared" si="0"/>
        <v>0</v>
      </c>
      <c r="G33" s="144">
        <v>0</v>
      </c>
      <c r="H33" s="144">
        <v>2</v>
      </c>
      <c r="I33" s="144">
        <v>0</v>
      </c>
      <c r="J33" s="144">
        <v>1</v>
      </c>
      <c r="K33" s="144">
        <v>0</v>
      </c>
      <c r="P33" s="144"/>
    </row>
    <row r="34" spans="1:16" ht="12.75">
      <c r="A34" s="100" t="s">
        <v>57</v>
      </c>
      <c r="B34" s="110">
        <v>2</v>
      </c>
      <c r="C34" s="108">
        <v>950</v>
      </c>
      <c r="D34" s="108">
        <f t="shared" si="0"/>
        <v>1900</v>
      </c>
      <c r="G34" s="144">
        <v>1</v>
      </c>
      <c r="H34" s="144">
        <v>2</v>
      </c>
      <c r="I34" s="144">
        <v>2</v>
      </c>
      <c r="J34" s="144">
        <v>1</v>
      </c>
      <c r="K34" s="144">
        <v>1</v>
      </c>
      <c r="P34" s="144"/>
    </row>
    <row r="35" spans="1:16" ht="12.75">
      <c r="A35" s="100" t="s">
        <v>58</v>
      </c>
      <c r="B35" s="123">
        <v>2</v>
      </c>
      <c r="C35" s="108">
        <v>750</v>
      </c>
      <c r="D35" s="108">
        <f t="shared" si="0"/>
        <v>1500</v>
      </c>
      <c r="G35" s="144">
        <v>0</v>
      </c>
      <c r="H35" s="144">
        <v>2</v>
      </c>
      <c r="I35" s="144">
        <v>2</v>
      </c>
      <c r="J35" s="144">
        <v>1</v>
      </c>
      <c r="K35" s="144">
        <v>0</v>
      </c>
      <c r="P35" s="144"/>
    </row>
    <row r="36" spans="1:16" ht="12.75">
      <c r="A36" s="100" t="s">
        <v>9</v>
      </c>
      <c r="B36" s="124">
        <v>1</v>
      </c>
      <c r="C36" s="108">
        <v>500</v>
      </c>
      <c r="D36" s="108">
        <f t="shared" si="0"/>
        <v>500</v>
      </c>
      <c r="G36" s="144">
        <v>0</v>
      </c>
      <c r="H36" s="144">
        <v>1</v>
      </c>
      <c r="I36" s="152">
        <v>0</v>
      </c>
      <c r="J36" s="152">
        <v>1</v>
      </c>
      <c r="K36" s="152">
        <v>1</v>
      </c>
      <c r="P36" s="144"/>
    </row>
    <row r="37" spans="1:16" ht="12.75">
      <c r="A37" s="116" t="s">
        <v>148</v>
      </c>
      <c r="B37" s="124">
        <v>5</v>
      </c>
      <c r="C37" s="108">
        <v>225</v>
      </c>
      <c r="D37" s="108">
        <f t="shared" si="0"/>
        <v>1125</v>
      </c>
      <c r="H37" s="144">
        <v>0</v>
      </c>
      <c r="I37" s="144">
        <v>7</v>
      </c>
      <c r="J37" s="144">
        <v>4</v>
      </c>
      <c r="K37" s="144">
        <v>7</v>
      </c>
      <c r="P37" s="144"/>
    </row>
    <row r="38" spans="1:16" ht="13.5" thickBot="1">
      <c r="A38" s="171" t="s">
        <v>44</v>
      </c>
      <c r="B38" s="175"/>
      <c r="C38" s="171"/>
      <c r="D38" s="181">
        <v>20000</v>
      </c>
      <c r="F38" s="127"/>
      <c r="H38" s="144">
        <v>18</v>
      </c>
      <c r="I38" s="144">
        <v>18</v>
      </c>
      <c r="J38" s="144">
        <v>20</v>
      </c>
      <c r="K38" s="144">
        <v>24</v>
      </c>
      <c r="P38" s="144"/>
    </row>
    <row r="39" spans="1:16" ht="12.75">
      <c r="A39" s="167" t="s">
        <v>28</v>
      </c>
      <c r="B39" s="180">
        <f>SUM(B33:B38)</f>
        <v>10</v>
      </c>
      <c r="C39" s="169"/>
      <c r="D39" s="182">
        <f>SUM(D33:D38)</f>
        <v>25025</v>
      </c>
      <c r="G39" s="153"/>
      <c r="H39" s="153">
        <f>SUM(H32:H38)</f>
        <v>25</v>
      </c>
      <c r="I39" s="153">
        <f>SUM(I32:I38)</f>
        <v>30</v>
      </c>
      <c r="J39" s="153">
        <f>SUM(J32:J38)</f>
        <v>29</v>
      </c>
      <c r="K39" s="153">
        <f>SUM(K32:K38)</f>
        <v>34</v>
      </c>
      <c r="L39" s="154">
        <v>27870</v>
      </c>
      <c r="M39" s="154">
        <v>20725</v>
      </c>
      <c r="N39" s="154">
        <v>26675</v>
      </c>
      <c r="O39" s="154">
        <v>25825</v>
      </c>
      <c r="P39" s="154">
        <v>27700</v>
      </c>
    </row>
    <row r="40" spans="9:16" ht="12.75">
      <c r="I40" s="157"/>
      <c r="J40" s="157"/>
      <c r="K40" s="157"/>
      <c r="P40" s="144"/>
    </row>
    <row r="41" spans="1:16" ht="12.75">
      <c r="A41" s="114" t="s">
        <v>22</v>
      </c>
      <c r="I41" s="158"/>
      <c r="J41" s="158"/>
      <c r="K41" s="158"/>
      <c r="P41" s="144"/>
    </row>
    <row r="42" spans="1:16" ht="12.75">
      <c r="A42" s="100" t="s">
        <v>23</v>
      </c>
      <c r="B42" s="123">
        <v>2</v>
      </c>
      <c r="C42" s="128">
        <v>200</v>
      </c>
      <c r="D42" s="108">
        <f>SUM(B42*C42)</f>
        <v>400</v>
      </c>
      <c r="G42" s="159">
        <v>1</v>
      </c>
      <c r="H42" s="159">
        <v>5</v>
      </c>
      <c r="I42" s="144">
        <v>2</v>
      </c>
      <c r="J42" s="144">
        <v>1</v>
      </c>
      <c r="K42" s="144">
        <v>2</v>
      </c>
      <c r="P42" s="144"/>
    </row>
    <row r="43" spans="1:16" ht="13.5" thickBot="1">
      <c r="A43" s="171" t="s">
        <v>24</v>
      </c>
      <c r="B43" s="184">
        <v>2</v>
      </c>
      <c r="C43" s="185">
        <v>100</v>
      </c>
      <c r="D43" s="172">
        <f>SUM(B43*C43)</f>
        <v>200</v>
      </c>
      <c r="F43" s="129"/>
      <c r="G43" s="144">
        <v>3</v>
      </c>
      <c r="H43" s="144">
        <v>1</v>
      </c>
      <c r="I43" s="144">
        <v>2</v>
      </c>
      <c r="J43" s="144">
        <v>0</v>
      </c>
      <c r="K43" s="144">
        <v>1</v>
      </c>
      <c r="P43" s="144"/>
    </row>
    <row r="44" spans="1:16" ht="12.75">
      <c r="A44" s="167" t="s">
        <v>29</v>
      </c>
      <c r="B44" s="169"/>
      <c r="C44" s="169"/>
      <c r="D44" s="183">
        <f>SUM(D42:D43)</f>
        <v>600</v>
      </c>
      <c r="F44" s="121"/>
      <c r="L44" s="192" t="s">
        <v>65</v>
      </c>
      <c r="M44" s="192" t="s">
        <v>65</v>
      </c>
      <c r="N44" s="192" t="s">
        <v>65</v>
      </c>
      <c r="O44" s="192" t="s">
        <v>65</v>
      </c>
      <c r="P44" s="192" t="s">
        <v>65</v>
      </c>
    </row>
    <row r="45" spans="1:16" ht="12.75">
      <c r="A45" s="112" t="s">
        <v>67</v>
      </c>
      <c r="D45" s="121">
        <f>SUM(D39+D44)</f>
        <v>25625</v>
      </c>
      <c r="P45" s="144"/>
    </row>
    <row r="46" spans="1:16" ht="12.75">
      <c r="A46" s="130" t="s">
        <v>35</v>
      </c>
      <c r="C46" s="131" t="s">
        <v>183</v>
      </c>
      <c r="D46" s="132"/>
      <c r="E46" s="133">
        <f>D12+D23+D30+D45</f>
        <v>81914.5</v>
      </c>
      <c r="L46" s="151">
        <v>81835</v>
      </c>
      <c r="M46" s="151">
        <v>74822</v>
      </c>
      <c r="N46" s="162">
        <f>SUM(N39,N30,N23,N12)</f>
        <v>85885</v>
      </c>
      <c r="O46" s="162">
        <f>SUM(O39,O30,O23,O12)</f>
        <v>69685</v>
      </c>
      <c r="P46" s="162">
        <f>SUM(P39,P30,P23,P12)</f>
        <v>72452</v>
      </c>
    </row>
    <row r="47" spans="3:16" ht="12.75">
      <c r="C47" s="189" t="s">
        <v>189</v>
      </c>
      <c r="D47" s="99"/>
      <c r="E47" s="188">
        <v>77215</v>
      </c>
      <c r="H47" s="190">
        <f>E46-E47</f>
        <v>4699.5</v>
      </c>
      <c r="P47" s="144"/>
    </row>
    <row r="48" spans="1:16" ht="12.75">
      <c r="A48" s="103" t="s">
        <v>6</v>
      </c>
      <c r="C48" s="134" t="s">
        <v>175</v>
      </c>
      <c r="D48" s="99"/>
      <c r="E48" s="135">
        <v>80350</v>
      </c>
      <c r="P48" s="144"/>
    </row>
    <row r="49" spans="1:16" ht="12.75">
      <c r="A49" s="114" t="s">
        <v>14</v>
      </c>
      <c r="P49" s="144"/>
    </row>
    <row r="50" spans="1:16" ht="12.75">
      <c r="A50" s="100" t="s">
        <v>16</v>
      </c>
      <c r="C50" s="128">
        <v>5700</v>
      </c>
      <c r="L50" s="146" t="s">
        <v>156</v>
      </c>
      <c r="M50" s="146" t="s">
        <v>63</v>
      </c>
      <c r="N50" s="147" t="s">
        <v>174</v>
      </c>
      <c r="O50" s="146" t="s">
        <v>156</v>
      </c>
      <c r="P50" s="146" t="s">
        <v>63</v>
      </c>
    </row>
    <row r="51" spans="1:16" ht="12.75">
      <c r="A51" s="164" t="s">
        <v>15</v>
      </c>
      <c r="C51" s="108">
        <v>2000</v>
      </c>
      <c r="L51" s="149">
        <v>2008</v>
      </c>
      <c r="M51" s="149">
        <v>2010</v>
      </c>
      <c r="N51" s="149">
        <v>2011</v>
      </c>
      <c r="O51" s="148">
        <v>2012</v>
      </c>
      <c r="P51" s="148">
        <v>2013</v>
      </c>
    </row>
    <row r="52" spans="1:16" ht="12.75">
      <c r="A52" s="100" t="s">
        <v>17</v>
      </c>
      <c r="C52" s="128">
        <v>500</v>
      </c>
      <c r="P52" s="144"/>
    </row>
    <row r="53" spans="1:16" ht="12.75">
      <c r="A53" s="112" t="s">
        <v>30</v>
      </c>
      <c r="D53" s="108">
        <f>SUM(C50:C52)</f>
        <v>8200</v>
      </c>
      <c r="L53" s="144">
        <v>8199</v>
      </c>
      <c r="M53" s="144">
        <v>9920</v>
      </c>
      <c r="N53" s="144">
        <v>8088</v>
      </c>
      <c r="O53" s="144">
        <v>8520</v>
      </c>
      <c r="P53" s="144">
        <v>7102</v>
      </c>
    </row>
    <row r="54" spans="1:16" ht="12.75">
      <c r="A54" s="112"/>
      <c r="P54" s="144"/>
    </row>
    <row r="55" spans="1:16" ht="12.75">
      <c r="A55" s="112" t="s">
        <v>42</v>
      </c>
      <c r="D55" s="128">
        <v>5900</v>
      </c>
      <c r="G55" s="191"/>
      <c r="H55" s="191"/>
      <c r="L55" s="156">
        <v>3411</v>
      </c>
      <c r="M55" s="146">
        <v>6051</v>
      </c>
      <c r="N55" s="147">
        <v>6673</v>
      </c>
      <c r="O55" s="156">
        <v>5660</v>
      </c>
      <c r="P55" s="144">
        <v>4373</v>
      </c>
    </row>
    <row r="56" spans="1:16" ht="12.75">
      <c r="A56" s="112"/>
      <c r="P56" s="144"/>
    </row>
    <row r="57" spans="1:16" ht="12.75">
      <c r="A57" s="112" t="s">
        <v>43</v>
      </c>
      <c r="D57" s="108">
        <v>4500</v>
      </c>
      <c r="L57" s="144">
        <v>3329</v>
      </c>
      <c r="M57" s="144">
        <v>4052</v>
      </c>
      <c r="N57" s="144">
        <v>5550</v>
      </c>
      <c r="O57" s="144">
        <v>2051</v>
      </c>
      <c r="P57" s="144">
        <v>2829</v>
      </c>
    </row>
    <row r="58" spans="1:16" ht="12.75">
      <c r="A58" s="112"/>
      <c r="C58" s="102"/>
      <c r="P58" s="144"/>
    </row>
    <row r="59" spans="1:16" ht="12.75">
      <c r="A59" s="112" t="s">
        <v>162</v>
      </c>
      <c r="C59" s="118">
        <v>45</v>
      </c>
      <c r="D59" s="118">
        <f>C59*B30</f>
        <v>2250</v>
      </c>
      <c r="L59" s="156">
        <v>3585</v>
      </c>
      <c r="M59" s="156">
        <v>3363</v>
      </c>
      <c r="N59" s="144">
        <v>2446</v>
      </c>
      <c r="O59" s="144">
        <v>1227</v>
      </c>
      <c r="P59" s="144">
        <v>3388</v>
      </c>
    </row>
    <row r="60" spans="1:16" ht="12.75">
      <c r="A60" s="112" t="s">
        <v>163</v>
      </c>
      <c r="D60" s="108">
        <v>0</v>
      </c>
      <c r="P60" s="144"/>
    </row>
    <row r="61" spans="1:16" ht="12.75">
      <c r="A61" s="112" t="s">
        <v>32</v>
      </c>
      <c r="D61" s="143">
        <v>31000</v>
      </c>
      <c r="G61" s="191"/>
      <c r="H61" s="191"/>
      <c r="L61" s="144">
        <v>19966</v>
      </c>
      <c r="M61" s="147">
        <v>30519</v>
      </c>
      <c r="N61" s="147">
        <v>35413</v>
      </c>
      <c r="O61" s="144">
        <v>19060</v>
      </c>
      <c r="P61" s="147">
        <v>31418</v>
      </c>
    </row>
    <row r="62" spans="1:16" ht="12.75">
      <c r="A62" s="112"/>
      <c r="P62" s="144"/>
    </row>
    <row r="63" spans="1:16" ht="12.75">
      <c r="A63" s="112" t="s">
        <v>33</v>
      </c>
      <c r="D63" s="118">
        <v>5500</v>
      </c>
      <c r="L63" s="156">
        <v>4702</v>
      </c>
      <c r="M63" s="156">
        <v>4131</v>
      </c>
      <c r="N63" s="144">
        <v>6443</v>
      </c>
      <c r="O63" s="144">
        <v>3916</v>
      </c>
      <c r="P63" s="144">
        <v>4796</v>
      </c>
    </row>
    <row r="64" spans="1:16" ht="12.75">
      <c r="A64" s="112"/>
      <c r="M64" s="144">
        <v>306</v>
      </c>
      <c r="P64" s="144"/>
    </row>
    <row r="65" spans="1:16" ht="12.75">
      <c r="A65" s="112" t="s">
        <v>34</v>
      </c>
      <c r="D65" s="108">
        <v>1200</v>
      </c>
      <c r="L65" s="144">
        <v>2881</v>
      </c>
      <c r="M65" s="144">
        <v>1693</v>
      </c>
      <c r="N65" s="144">
        <v>883</v>
      </c>
      <c r="O65" s="144">
        <v>1453</v>
      </c>
      <c r="P65" s="144">
        <v>1767</v>
      </c>
    </row>
    <row r="66" ht="12.75">
      <c r="P66" s="144"/>
    </row>
    <row r="67" spans="1:16" ht="12.75">
      <c r="A67" s="112" t="s">
        <v>164</v>
      </c>
      <c r="D67" s="118">
        <v>0</v>
      </c>
      <c r="L67" s="144">
        <v>0</v>
      </c>
      <c r="M67" s="144">
        <v>0</v>
      </c>
      <c r="N67" s="144">
        <v>0</v>
      </c>
      <c r="O67" s="144">
        <v>513</v>
      </c>
      <c r="P67" s="144">
        <v>0</v>
      </c>
    </row>
    <row r="68" ht="12.75">
      <c r="P68" s="144"/>
    </row>
    <row r="69" spans="1:16" ht="12.75">
      <c r="A69" s="130" t="s">
        <v>36</v>
      </c>
      <c r="D69" s="136">
        <f>SUM(D53:D68)</f>
        <v>58550</v>
      </c>
      <c r="L69" s="151">
        <v>46073</v>
      </c>
      <c r="M69" s="151">
        <v>60035</v>
      </c>
      <c r="N69" s="162">
        <f>SUM(N53:N68)</f>
        <v>65496</v>
      </c>
      <c r="O69" s="162">
        <f>SUM(O53:O68)</f>
        <v>42400</v>
      </c>
      <c r="P69" s="162">
        <f>SUM(P53:P68)</f>
        <v>55673</v>
      </c>
    </row>
    <row r="70" spans="9:16" ht="12.75">
      <c r="I70" s="144">
        <v>8100</v>
      </c>
      <c r="J70" s="144">
        <v>8100</v>
      </c>
      <c r="K70" s="144">
        <v>8100</v>
      </c>
      <c r="P70" s="144"/>
    </row>
    <row r="71" spans="1:16" ht="12.75">
      <c r="A71" s="137" t="s">
        <v>37</v>
      </c>
      <c r="D71" s="136">
        <f>E46-D69</f>
        <v>23364.5</v>
      </c>
      <c r="L71" s="161">
        <v>35762</v>
      </c>
      <c r="M71" s="161">
        <v>14787</v>
      </c>
      <c r="N71" s="154">
        <f>N46-N69</f>
        <v>20389</v>
      </c>
      <c r="O71" s="154">
        <f>O46-O69</f>
        <v>27285</v>
      </c>
      <c r="P71" s="154">
        <f>P46-P69</f>
        <v>16779</v>
      </c>
    </row>
    <row r="72" spans="1:16" ht="12.75">
      <c r="A72" s="137"/>
      <c r="B72" s="189" t="s">
        <v>189</v>
      </c>
      <c r="D72" s="188">
        <v>18710</v>
      </c>
      <c r="L72" s="161"/>
      <c r="M72" s="161"/>
      <c r="P72" s="144"/>
    </row>
    <row r="73" spans="1:16" ht="12.75">
      <c r="A73" s="137"/>
      <c r="L73" s="161"/>
      <c r="M73" s="161"/>
      <c r="P73" s="144"/>
    </row>
    <row r="74" ht="12.75">
      <c r="P74" s="144"/>
    </row>
    <row r="75" spans="1:16" ht="12.75">
      <c r="A75" s="131" t="s">
        <v>184</v>
      </c>
      <c r="B75" s="132"/>
      <c r="C75" s="132"/>
      <c r="D75" s="138">
        <f>SUM(D53:D68)</f>
        <v>58550</v>
      </c>
      <c r="G75" s="166"/>
      <c r="H75" s="166"/>
      <c r="P75" s="144"/>
    </row>
    <row r="76" spans="1:16" ht="12.75">
      <c r="A76" s="99" t="s">
        <v>176</v>
      </c>
      <c r="B76" s="99"/>
      <c r="D76" s="135">
        <v>58100</v>
      </c>
      <c r="G76" s="166"/>
      <c r="H76" s="166"/>
      <c r="P76" s="144"/>
    </row>
    <row r="77" spans="1:16" ht="12.75">
      <c r="A77" s="131" t="s">
        <v>185</v>
      </c>
      <c r="B77" s="132"/>
      <c r="C77" s="132"/>
      <c r="D77" s="186">
        <f>E46</f>
        <v>81914.5</v>
      </c>
      <c r="E77" s="110"/>
      <c r="G77" s="166"/>
      <c r="H77" s="166"/>
      <c r="P77" s="144"/>
    </row>
    <row r="78" spans="1:16" ht="12.75">
      <c r="A78" s="99" t="s">
        <v>191</v>
      </c>
      <c r="B78" s="99"/>
      <c r="D78" s="113">
        <v>79225</v>
      </c>
      <c r="G78" s="166"/>
      <c r="H78" s="166"/>
      <c r="P78" s="144"/>
    </row>
    <row r="79" spans="1:8" ht="12.75">
      <c r="A79" s="140" t="s">
        <v>186</v>
      </c>
      <c r="B79" s="140"/>
      <c r="C79" s="141"/>
      <c r="D79" s="142">
        <f>D77-D78</f>
        <v>2689.5</v>
      </c>
      <c r="G79" s="166"/>
      <c r="H79" s="166"/>
    </row>
    <row r="80" spans="3:8" ht="12.75">
      <c r="C80" s="99"/>
      <c r="D80" s="99"/>
      <c r="G80" s="166"/>
      <c r="H80" s="166"/>
    </row>
    <row r="82" spans="3:8" ht="12.75">
      <c r="C82" s="99"/>
      <c r="D82" s="99"/>
      <c r="G82" s="166"/>
      <c r="H82" s="166"/>
    </row>
  </sheetData>
  <sheetProtection/>
  <printOptions/>
  <pageMargins left="0.7" right="0.7" top="0.75" bottom="0.75" header="0.3" footer="0.3"/>
  <pageSetup horizontalDpi="600" verticalDpi="600" orientation="landscape" scale="9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76" zoomScalePageLayoutView="0" workbookViewId="0" topLeftCell="A4">
      <selection activeCell="E12" sqref="E12"/>
    </sheetView>
  </sheetViews>
  <sheetFormatPr defaultColWidth="8.8515625" defaultRowHeight="12.75"/>
  <cols>
    <col min="1" max="1" width="44.7109375" style="100" customWidth="1"/>
    <col min="2" max="2" width="9.00390625" style="100" bestFit="1" customWidth="1"/>
    <col min="3" max="3" width="10.8515625" style="100" bestFit="1" customWidth="1"/>
    <col min="4" max="4" width="12.28125" style="100" bestFit="1" customWidth="1"/>
    <col min="5" max="5" width="11.421875" style="100" bestFit="1" customWidth="1"/>
    <col min="6" max="6" width="2.57421875" style="100" customWidth="1"/>
    <col min="7" max="7" width="10.28125" style="144" customWidth="1"/>
    <col min="8" max="10" width="9.00390625" style="144" bestFit="1" customWidth="1"/>
    <col min="11" max="11" width="7.8515625" style="144" customWidth="1"/>
    <col min="12" max="12" width="7.28125" style="144" bestFit="1" customWidth="1"/>
    <col min="13" max="13" width="7.57421875" style="144" bestFit="1" customWidth="1"/>
    <col min="14" max="14" width="8.28125" style="144" bestFit="1" customWidth="1"/>
    <col min="15" max="16384" width="8.8515625" style="100" customWidth="1"/>
  </cols>
  <sheetData>
    <row r="1" spans="1:15" ht="12.75">
      <c r="A1" s="99" t="s">
        <v>179</v>
      </c>
      <c r="O1" s="144"/>
    </row>
    <row r="2" spans="1:15" ht="12.75">
      <c r="A2" s="101" t="s">
        <v>190</v>
      </c>
      <c r="G2" s="165" t="s">
        <v>156</v>
      </c>
      <c r="H2" s="165" t="s">
        <v>63</v>
      </c>
      <c r="I2" s="165" t="s">
        <v>172</v>
      </c>
      <c r="J2" s="165" t="s">
        <v>63</v>
      </c>
      <c r="O2" s="144"/>
    </row>
    <row r="3" spans="7:15" ht="12.75">
      <c r="G3" s="157">
        <v>2008</v>
      </c>
      <c r="H3" s="157">
        <v>2010</v>
      </c>
      <c r="I3" s="157">
        <v>2011</v>
      </c>
      <c r="J3" s="157">
        <v>2013</v>
      </c>
      <c r="K3" s="151" t="s">
        <v>156</v>
      </c>
      <c r="L3" s="151" t="s">
        <v>63</v>
      </c>
      <c r="M3" s="162" t="s">
        <v>172</v>
      </c>
      <c r="N3" s="162" t="s">
        <v>156</v>
      </c>
      <c r="O3" s="151" t="s">
        <v>63</v>
      </c>
    </row>
    <row r="4" spans="1:15" ht="12.75">
      <c r="A4" s="103" t="s">
        <v>0</v>
      </c>
      <c r="B4" s="103" t="s">
        <v>11</v>
      </c>
      <c r="C4" s="103" t="s">
        <v>12</v>
      </c>
      <c r="D4" s="103" t="s">
        <v>13</v>
      </c>
      <c r="G4" s="150" t="s">
        <v>66</v>
      </c>
      <c r="H4" s="150" t="s">
        <v>66</v>
      </c>
      <c r="I4" s="150" t="s">
        <v>66</v>
      </c>
      <c r="J4" s="150" t="s">
        <v>66</v>
      </c>
      <c r="K4" s="149">
        <v>2008</v>
      </c>
      <c r="L4" s="149">
        <v>2010</v>
      </c>
      <c r="M4" s="149">
        <v>2011</v>
      </c>
      <c r="N4" s="148">
        <v>2012</v>
      </c>
      <c r="O4" s="148">
        <v>2013</v>
      </c>
    </row>
    <row r="5" spans="1:15" ht="12.75">
      <c r="A5" s="104" t="s">
        <v>18</v>
      </c>
      <c r="B5" s="103"/>
      <c r="C5" s="103"/>
      <c r="D5" s="103"/>
      <c r="O5" s="144"/>
    </row>
    <row r="6" spans="1:15" ht="12.75">
      <c r="A6" s="100" t="s">
        <v>48</v>
      </c>
      <c r="B6" s="107">
        <v>79</v>
      </c>
      <c r="C6" s="108">
        <v>175</v>
      </c>
      <c r="D6" s="109">
        <f>B6*C6</f>
        <v>13825</v>
      </c>
      <c r="E6" s="193"/>
      <c r="G6" s="144">
        <v>78</v>
      </c>
      <c r="H6" s="144">
        <v>74</v>
      </c>
      <c r="I6" s="144">
        <v>79</v>
      </c>
      <c r="J6" s="144">
        <v>67</v>
      </c>
      <c r="O6" s="144"/>
    </row>
    <row r="7" spans="1:15" ht="12.75">
      <c r="A7" s="100" t="s">
        <v>49</v>
      </c>
      <c r="B7" s="107">
        <v>30</v>
      </c>
      <c r="C7" s="108">
        <v>145</v>
      </c>
      <c r="D7" s="109">
        <f>B7*C7</f>
        <v>4350</v>
      </c>
      <c r="G7" s="144">
        <v>33</v>
      </c>
      <c r="H7" s="144">
        <v>30</v>
      </c>
      <c r="I7" s="144">
        <v>33</v>
      </c>
      <c r="J7" s="144">
        <v>30</v>
      </c>
      <c r="O7" s="144"/>
    </row>
    <row r="8" spans="1:15" ht="12.75">
      <c r="A8" s="100" t="s">
        <v>50</v>
      </c>
      <c r="B8" s="107">
        <v>35</v>
      </c>
      <c r="C8" s="108">
        <v>125</v>
      </c>
      <c r="D8" s="109">
        <f>B8*C8</f>
        <v>4375</v>
      </c>
      <c r="G8" s="144">
        <v>42</v>
      </c>
      <c r="H8" s="144">
        <v>33</v>
      </c>
      <c r="I8" s="144">
        <v>52</v>
      </c>
      <c r="J8" s="144">
        <v>20</v>
      </c>
      <c r="O8" s="144"/>
    </row>
    <row r="9" spans="1:15" ht="12.75">
      <c r="A9" s="126" t="s">
        <v>180</v>
      </c>
      <c r="B9" s="105">
        <f>SUM(B6:B8)</f>
        <v>144</v>
      </c>
      <c r="D9" s="106">
        <f>SUM(D6:D8)</f>
        <v>22550</v>
      </c>
      <c r="G9" s="151">
        <f>SUM(G6:G8)</f>
        <v>153</v>
      </c>
      <c r="H9" s="151">
        <f>SUM(H6:H8)</f>
        <v>137</v>
      </c>
      <c r="I9" s="151">
        <f>SUM(I6:I8)</f>
        <v>164</v>
      </c>
      <c r="J9" s="151">
        <f>SUM(J6:J8)</f>
        <v>117</v>
      </c>
      <c r="K9" s="147">
        <v>19610</v>
      </c>
      <c r="L9" s="147">
        <v>18495</v>
      </c>
      <c r="M9" s="147">
        <v>20775</v>
      </c>
      <c r="N9" s="147">
        <v>17921</v>
      </c>
      <c r="O9" s="147">
        <v>16660</v>
      </c>
    </row>
    <row r="10" spans="1:15" ht="12.75">
      <c r="A10" s="100" t="s">
        <v>2</v>
      </c>
      <c r="B10" s="100">
        <v>3</v>
      </c>
      <c r="C10" s="108">
        <v>95</v>
      </c>
      <c r="D10" s="128">
        <f>B10*C10</f>
        <v>285</v>
      </c>
      <c r="G10" s="144">
        <v>5</v>
      </c>
      <c r="H10" s="144">
        <v>2</v>
      </c>
      <c r="I10" s="144">
        <v>3</v>
      </c>
      <c r="J10" s="144">
        <v>1</v>
      </c>
      <c r="K10" s="144">
        <v>300</v>
      </c>
      <c r="L10" s="144">
        <v>1375</v>
      </c>
      <c r="M10" s="144">
        <v>475</v>
      </c>
      <c r="N10" s="144">
        <v>225</v>
      </c>
      <c r="O10" s="144">
        <v>275</v>
      </c>
    </row>
    <row r="11" spans="1:15" ht="13.5" thickBot="1">
      <c r="A11" s="171" t="s">
        <v>3</v>
      </c>
      <c r="B11" s="171">
        <v>10</v>
      </c>
      <c r="C11" s="172">
        <v>175</v>
      </c>
      <c r="D11" s="185">
        <f>B11*C11</f>
        <v>1750</v>
      </c>
      <c r="G11" s="144">
        <v>19</v>
      </c>
      <c r="H11" s="144">
        <v>8</v>
      </c>
      <c r="I11" s="144">
        <v>8</v>
      </c>
      <c r="J11" s="144">
        <v>10</v>
      </c>
      <c r="K11" s="144">
        <v>1875</v>
      </c>
      <c r="L11" s="152" t="s">
        <v>157</v>
      </c>
      <c r="M11" s="163" t="s">
        <v>173</v>
      </c>
      <c r="N11" s="144">
        <v>1745</v>
      </c>
      <c r="O11" s="163">
        <v>1500</v>
      </c>
    </row>
    <row r="12" spans="1:15" ht="12.75">
      <c r="A12" s="167" t="s">
        <v>25</v>
      </c>
      <c r="B12" s="168">
        <f>SUM(B9:B11)</f>
        <v>157</v>
      </c>
      <c r="C12" s="169"/>
      <c r="D12" s="170">
        <f>SUM(D9:D11)</f>
        <v>24585</v>
      </c>
      <c r="F12" s="113"/>
      <c r="G12" s="153">
        <f>G9+G10+G11</f>
        <v>177</v>
      </c>
      <c r="H12" s="153">
        <f>H9+H10+H11</f>
        <v>147</v>
      </c>
      <c r="I12" s="153">
        <f>I9+I10+I11</f>
        <v>175</v>
      </c>
      <c r="J12" s="153">
        <f>J9+J10+J11</f>
        <v>128</v>
      </c>
      <c r="K12" s="162">
        <f>SUM(K7:K11)</f>
        <v>21785</v>
      </c>
      <c r="L12" s="162">
        <f>SUM(L7:L11)</f>
        <v>19870</v>
      </c>
      <c r="M12" s="162">
        <f>SUM(M7:M11)</f>
        <v>21250</v>
      </c>
      <c r="N12" s="162">
        <f>SUM(N7:N11)</f>
        <v>19891</v>
      </c>
      <c r="O12" s="162">
        <f>SUM(O7:O11)</f>
        <v>18435</v>
      </c>
    </row>
    <row r="13" ht="12.75">
      <c r="O13" s="144"/>
    </row>
    <row r="14" spans="1:15" ht="12.75">
      <c r="A14" s="114" t="s">
        <v>19</v>
      </c>
      <c r="O14" s="144"/>
    </row>
    <row r="15" spans="1:15" ht="12.75">
      <c r="A15" s="116" t="s">
        <v>51</v>
      </c>
      <c r="B15" s="99">
        <v>10</v>
      </c>
      <c r="C15" s="108">
        <v>135</v>
      </c>
      <c r="D15" s="113">
        <f>SUM(B15*C15)</f>
        <v>1350</v>
      </c>
      <c r="F15" s="111"/>
      <c r="G15" s="151">
        <f>SUM(G16:G18)</f>
        <v>71</v>
      </c>
      <c r="H15" s="151">
        <f>SUM(H16:H18)</f>
        <v>121</v>
      </c>
      <c r="I15" s="151">
        <f>SUM(I16:I18)</f>
        <v>114</v>
      </c>
      <c r="J15" s="151">
        <f>SUM(J16:J18)</f>
        <v>75</v>
      </c>
      <c r="K15" s="147">
        <v>2185</v>
      </c>
      <c r="L15" s="147">
        <v>12158</v>
      </c>
      <c r="M15" s="147">
        <v>13760</v>
      </c>
      <c r="N15" s="147">
        <v>5392</v>
      </c>
      <c r="O15" s="147">
        <v>7851</v>
      </c>
    </row>
    <row r="16" spans="1:15" ht="12.75">
      <c r="A16" s="100" t="s">
        <v>52</v>
      </c>
      <c r="B16" s="99">
        <v>20</v>
      </c>
      <c r="C16" s="108">
        <v>150</v>
      </c>
      <c r="D16" s="113">
        <f>SUM(B16*C16)</f>
        <v>3000</v>
      </c>
      <c r="E16" s="196" t="s">
        <v>194</v>
      </c>
      <c r="F16" s="110"/>
      <c r="G16" s="144">
        <v>9</v>
      </c>
      <c r="H16" s="144">
        <v>19</v>
      </c>
      <c r="I16" s="144">
        <v>18</v>
      </c>
      <c r="J16" s="144">
        <v>15</v>
      </c>
      <c r="O16" s="144"/>
    </row>
    <row r="17" spans="1:15" ht="12.75">
      <c r="A17" s="116" t="s">
        <v>159</v>
      </c>
      <c r="B17" s="99">
        <v>10</v>
      </c>
      <c r="C17" s="108">
        <v>115</v>
      </c>
      <c r="D17" s="113">
        <f>SUM(B17*C17)</f>
        <v>1150</v>
      </c>
      <c r="E17" s="196" t="s">
        <v>195</v>
      </c>
      <c r="F17" s="110"/>
      <c r="G17" s="144">
        <v>25</v>
      </c>
      <c r="H17" s="144">
        <v>38</v>
      </c>
      <c r="I17" s="144">
        <v>11</v>
      </c>
      <c r="J17" s="144">
        <v>29</v>
      </c>
      <c r="O17" s="144"/>
    </row>
    <row r="18" spans="1:15" ht="12.75">
      <c r="A18" s="164" t="s">
        <v>187</v>
      </c>
      <c r="B18" s="99">
        <v>40</v>
      </c>
      <c r="C18" s="108">
        <v>135</v>
      </c>
      <c r="D18" s="113">
        <f>SUM(B18*C18)</f>
        <v>5400</v>
      </c>
      <c r="E18" s="196" t="s">
        <v>196</v>
      </c>
      <c r="F18" s="110"/>
      <c r="G18" s="144">
        <v>37</v>
      </c>
      <c r="H18" s="144">
        <v>64</v>
      </c>
      <c r="I18" s="144">
        <v>85</v>
      </c>
      <c r="J18" s="144">
        <v>31</v>
      </c>
      <c r="O18" s="144"/>
    </row>
    <row r="19" spans="1:15" ht="12.75">
      <c r="A19" s="126" t="s">
        <v>181</v>
      </c>
      <c r="B19" s="105">
        <f>SUM(B15:B18)</f>
        <v>80</v>
      </c>
      <c r="D19" s="106">
        <f>SUM(D15:D18)</f>
        <v>10900</v>
      </c>
      <c r="E19" s="110"/>
      <c r="F19" s="110"/>
      <c r="O19" s="144"/>
    </row>
    <row r="20" spans="1:15" ht="12.75">
      <c r="A20" s="116" t="s">
        <v>146</v>
      </c>
      <c r="B20" s="100">
        <v>20</v>
      </c>
      <c r="C20" s="108">
        <v>35</v>
      </c>
      <c r="D20" s="108">
        <f>SUM(B20*C20)</f>
        <v>700</v>
      </c>
      <c r="E20" s="110"/>
      <c r="F20" s="110"/>
      <c r="G20" s="144">
        <v>10</v>
      </c>
      <c r="H20" s="144">
        <v>21</v>
      </c>
      <c r="I20" s="110">
        <v>13</v>
      </c>
      <c r="J20" s="110">
        <v>13</v>
      </c>
      <c r="O20" s="144"/>
    </row>
    <row r="21" spans="1:15" ht="12.75">
      <c r="A21" s="164" t="s">
        <v>188</v>
      </c>
      <c r="D21" s="118">
        <v>2000</v>
      </c>
      <c r="E21" s="110"/>
      <c r="K21" s="144">
        <v>6580</v>
      </c>
      <c r="L21" s="144">
        <v>2215</v>
      </c>
      <c r="M21" s="144">
        <v>1445</v>
      </c>
      <c r="N21" s="144">
        <v>380</v>
      </c>
      <c r="O21" s="144">
        <v>1210</v>
      </c>
    </row>
    <row r="22" spans="1:15" ht="13.5" thickBot="1">
      <c r="A22" s="174" t="s">
        <v>160</v>
      </c>
      <c r="B22" s="171"/>
      <c r="C22" s="171"/>
      <c r="D22" s="187">
        <v>-350</v>
      </c>
      <c r="K22" s="144">
        <v>-325</v>
      </c>
      <c r="L22" s="144">
        <v>-1471</v>
      </c>
      <c r="M22" s="144">
        <v>-2275</v>
      </c>
      <c r="N22" s="144">
        <v>-563</v>
      </c>
      <c r="O22" s="144">
        <v>936</v>
      </c>
    </row>
    <row r="23" spans="1:15" ht="12.75">
      <c r="A23" s="167" t="s">
        <v>26</v>
      </c>
      <c r="B23" s="168">
        <f>SUM(B15:B22)-B19</f>
        <v>100</v>
      </c>
      <c r="C23" s="169"/>
      <c r="D23" s="173">
        <f>SUM(D19:D22)</f>
        <v>13250</v>
      </c>
      <c r="F23" s="109"/>
      <c r="K23" s="154">
        <v>8440</v>
      </c>
      <c r="L23" s="154">
        <v>12902</v>
      </c>
      <c r="M23" s="154">
        <f>SUM(M15:M22)</f>
        <v>12930</v>
      </c>
      <c r="N23" s="154">
        <f>SUM(N15:N22)</f>
        <v>5209</v>
      </c>
      <c r="O23" s="154">
        <f>SUM(O15:O22)</f>
        <v>9997</v>
      </c>
    </row>
    <row r="24" spans="8:15" ht="12.75">
      <c r="H24" s="149"/>
      <c r="I24" s="149"/>
      <c r="J24" s="149"/>
      <c r="O24" s="144"/>
    </row>
    <row r="25" spans="1:15" ht="12.75">
      <c r="A25" s="114" t="s">
        <v>4</v>
      </c>
      <c r="F25" s="111"/>
      <c r="H25" s="149"/>
      <c r="I25" s="149"/>
      <c r="J25" s="149"/>
      <c r="O25" s="144"/>
    </row>
    <row r="26" spans="1:15" ht="12.75">
      <c r="A26" s="164" t="s">
        <v>182</v>
      </c>
      <c r="B26" s="100">
        <v>12</v>
      </c>
      <c r="C26" s="179">
        <v>0</v>
      </c>
      <c r="D26" s="106">
        <f>SUM(B26*C26)</f>
        <v>0</v>
      </c>
      <c r="E26" s="111"/>
      <c r="F26" s="110"/>
      <c r="G26" s="110">
        <v>6</v>
      </c>
      <c r="H26" s="195">
        <v>7</v>
      </c>
      <c r="I26" s="194">
        <v>3</v>
      </c>
      <c r="J26" s="194">
        <v>15</v>
      </c>
      <c r="O26" s="144"/>
    </row>
    <row r="27" spans="1:15" ht="12.75">
      <c r="A27" s="164" t="s">
        <v>54</v>
      </c>
      <c r="B27" s="119">
        <v>30</v>
      </c>
      <c r="C27" s="108">
        <v>475</v>
      </c>
      <c r="D27" s="106">
        <f>SUM(B27*C27)</f>
        <v>14250</v>
      </c>
      <c r="E27" s="110"/>
      <c r="F27" s="110"/>
      <c r="G27" s="155">
        <v>39</v>
      </c>
      <c r="H27" s="156">
        <v>33</v>
      </c>
      <c r="I27" s="156">
        <v>32</v>
      </c>
      <c r="J27" s="156">
        <v>30</v>
      </c>
      <c r="O27" s="144"/>
    </row>
    <row r="28" spans="1:15" ht="13.5" thickBot="1">
      <c r="A28" s="171" t="s">
        <v>55</v>
      </c>
      <c r="B28" s="171">
        <v>7</v>
      </c>
      <c r="C28" s="172">
        <v>695</v>
      </c>
      <c r="D28" s="178">
        <f>SUM(B28*C28)</f>
        <v>4865</v>
      </c>
      <c r="E28" s="110"/>
      <c r="F28" s="121"/>
      <c r="G28" s="155">
        <v>12</v>
      </c>
      <c r="H28" s="144">
        <v>8</v>
      </c>
      <c r="I28" s="144">
        <v>14</v>
      </c>
      <c r="J28" s="144">
        <v>7</v>
      </c>
      <c r="O28" s="144"/>
    </row>
    <row r="29" spans="1:15" ht="12.75">
      <c r="A29" s="167" t="s">
        <v>27</v>
      </c>
      <c r="B29" s="176">
        <f>SUM(B26:B28)</f>
        <v>49</v>
      </c>
      <c r="C29" s="169"/>
      <c r="D29" s="177">
        <f>SUM(D27:D28)</f>
        <v>19115</v>
      </c>
      <c r="G29" s="151">
        <f>G26+G27+G28</f>
        <v>57</v>
      </c>
      <c r="H29" s="151">
        <f>H26+H27+H28</f>
        <v>48</v>
      </c>
      <c r="I29" s="151">
        <f>I26+I27+I28</f>
        <v>49</v>
      </c>
      <c r="J29" s="151">
        <f>J26+J27+J28</f>
        <v>52</v>
      </c>
      <c r="K29" s="154">
        <v>23740</v>
      </c>
      <c r="L29" s="154">
        <v>21325</v>
      </c>
      <c r="M29" s="154">
        <v>25030</v>
      </c>
      <c r="N29" s="154">
        <v>18760</v>
      </c>
      <c r="O29" s="154">
        <v>16320</v>
      </c>
    </row>
    <row r="30" spans="8:15" ht="12.75">
      <c r="H30" s="157"/>
      <c r="I30" s="157"/>
      <c r="J30" s="157"/>
      <c r="O30" s="144"/>
    </row>
    <row r="31" spans="1:15" ht="12.75">
      <c r="A31" s="114" t="s">
        <v>193</v>
      </c>
      <c r="B31" s="100">
        <v>0</v>
      </c>
      <c r="C31" s="179">
        <v>5000</v>
      </c>
      <c r="D31" s="108">
        <f aca="true" t="shared" si="0" ref="D31:D36">B31*C31</f>
        <v>0</v>
      </c>
      <c r="G31" s="144">
        <v>0</v>
      </c>
      <c r="H31" s="194">
        <v>1</v>
      </c>
      <c r="I31" s="194">
        <v>1</v>
      </c>
      <c r="J31" s="194">
        <v>1</v>
      </c>
      <c r="O31" s="144"/>
    </row>
    <row r="32" spans="1:15" ht="12.75">
      <c r="A32" s="100" t="s">
        <v>56</v>
      </c>
      <c r="B32" s="100">
        <v>0</v>
      </c>
      <c r="C32" s="108">
        <v>1250</v>
      </c>
      <c r="D32" s="108">
        <f t="shared" si="0"/>
        <v>0</v>
      </c>
      <c r="G32" s="144">
        <v>2</v>
      </c>
      <c r="H32" s="144">
        <v>0</v>
      </c>
      <c r="I32" s="144">
        <v>1</v>
      </c>
      <c r="J32" s="144">
        <v>0</v>
      </c>
      <c r="O32" s="144"/>
    </row>
    <row r="33" spans="1:15" ht="12.75">
      <c r="A33" s="100" t="s">
        <v>57</v>
      </c>
      <c r="B33" s="110">
        <v>2</v>
      </c>
      <c r="C33" s="108">
        <v>950</v>
      </c>
      <c r="D33" s="108">
        <f t="shared" si="0"/>
        <v>1900</v>
      </c>
      <c r="G33" s="144">
        <v>2</v>
      </c>
      <c r="H33" s="144">
        <v>2</v>
      </c>
      <c r="I33" s="144">
        <v>1</v>
      </c>
      <c r="J33" s="144">
        <v>1</v>
      </c>
      <c r="O33" s="144"/>
    </row>
    <row r="34" spans="1:15" ht="12.75">
      <c r="A34" s="100" t="s">
        <v>58</v>
      </c>
      <c r="B34" s="123">
        <v>2</v>
      </c>
      <c r="C34" s="108">
        <v>750</v>
      </c>
      <c r="D34" s="108">
        <f t="shared" si="0"/>
        <v>1500</v>
      </c>
      <c r="G34" s="144">
        <v>2</v>
      </c>
      <c r="H34" s="144">
        <v>2</v>
      </c>
      <c r="I34" s="144">
        <v>1</v>
      </c>
      <c r="J34" s="144">
        <v>0</v>
      </c>
      <c r="O34" s="144"/>
    </row>
    <row r="35" spans="1:15" ht="12.75">
      <c r="A35" s="100" t="s">
        <v>9</v>
      </c>
      <c r="B35" s="124">
        <v>1</v>
      </c>
      <c r="C35" s="108">
        <v>500</v>
      </c>
      <c r="D35" s="108">
        <f t="shared" si="0"/>
        <v>500</v>
      </c>
      <c r="G35" s="144">
        <v>1</v>
      </c>
      <c r="H35" s="152">
        <v>0</v>
      </c>
      <c r="I35" s="152">
        <v>1</v>
      </c>
      <c r="J35" s="152">
        <v>1</v>
      </c>
      <c r="O35" s="144"/>
    </row>
    <row r="36" spans="1:15" ht="12.75">
      <c r="A36" s="116" t="s">
        <v>148</v>
      </c>
      <c r="B36" s="124">
        <v>5</v>
      </c>
      <c r="C36" s="108">
        <v>225</v>
      </c>
      <c r="D36" s="108">
        <f t="shared" si="0"/>
        <v>1125</v>
      </c>
      <c r="G36" s="144">
        <v>0</v>
      </c>
      <c r="H36" s="144">
        <v>7</v>
      </c>
      <c r="I36" s="144">
        <v>4</v>
      </c>
      <c r="J36" s="144">
        <v>7</v>
      </c>
      <c r="O36" s="144"/>
    </row>
    <row r="37" spans="1:15" ht="13.5" thickBot="1">
      <c r="A37" s="171" t="s">
        <v>44</v>
      </c>
      <c r="B37" s="175"/>
      <c r="C37" s="171"/>
      <c r="D37" s="181">
        <v>20000</v>
      </c>
      <c r="F37" s="127"/>
      <c r="G37" s="144">
        <v>18</v>
      </c>
      <c r="H37" s="144">
        <v>18</v>
      </c>
      <c r="I37" s="144">
        <v>20</v>
      </c>
      <c r="J37" s="144">
        <v>24</v>
      </c>
      <c r="O37" s="144"/>
    </row>
    <row r="38" spans="1:15" ht="12.75">
      <c r="A38" s="167" t="s">
        <v>28</v>
      </c>
      <c r="B38" s="180">
        <f>SUM(B32:B37)</f>
        <v>10</v>
      </c>
      <c r="C38" s="169"/>
      <c r="D38" s="182">
        <f>SUM(D32:D37)</f>
        <v>25025</v>
      </c>
      <c r="G38" s="153">
        <f>SUM(G31:G37)</f>
        <v>25</v>
      </c>
      <c r="H38" s="153">
        <f>SUM(H31:H37)</f>
        <v>30</v>
      </c>
      <c r="I38" s="153">
        <f>SUM(I31:I37)</f>
        <v>29</v>
      </c>
      <c r="J38" s="153">
        <f>SUM(J31:J37)</f>
        <v>34</v>
      </c>
      <c r="K38" s="154">
        <v>27870</v>
      </c>
      <c r="L38" s="154">
        <v>20725</v>
      </c>
      <c r="M38" s="154">
        <v>26675</v>
      </c>
      <c r="N38" s="154">
        <v>25825</v>
      </c>
      <c r="O38" s="154">
        <v>27700</v>
      </c>
    </row>
    <row r="39" spans="8:15" ht="12.75">
      <c r="H39" s="157"/>
      <c r="I39" s="157"/>
      <c r="J39" s="157"/>
      <c r="O39" s="144"/>
    </row>
    <row r="40" spans="1:15" ht="12.75">
      <c r="A40" s="114" t="s">
        <v>22</v>
      </c>
      <c r="H40" s="158"/>
      <c r="I40" s="158"/>
      <c r="J40" s="158"/>
      <c r="O40" s="144"/>
    </row>
    <row r="41" spans="1:15" ht="12.75">
      <c r="A41" s="100" t="s">
        <v>23</v>
      </c>
      <c r="B41" s="123">
        <v>2</v>
      </c>
      <c r="C41" s="128">
        <v>200</v>
      </c>
      <c r="D41" s="108">
        <f>SUM(B41*C41)</f>
        <v>400</v>
      </c>
      <c r="G41" s="159">
        <v>5</v>
      </c>
      <c r="H41" s="144">
        <v>2</v>
      </c>
      <c r="I41" s="144">
        <v>1</v>
      </c>
      <c r="J41" s="144">
        <v>2</v>
      </c>
      <c r="O41" s="144"/>
    </row>
    <row r="42" spans="1:15" ht="13.5" thickBot="1">
      <c r="A42" s="171" t="s">
        <v>24</v>
      </c>
      <c r="B42" s="184">
        <v>2</v>
      </c>
      <c r="C42" s="185">
        <v>100</v>
      </c>
      <c r="D42" s="172">
        <f>SUM(B42*C42)</f>
        <v>200</v>
      </c>
      <c r="F42" s="129"/>
      <c r="G42" s="144">
        <v>1</v>
      </c>
      <c r="H42" s="144">
        <v>2</v>
      </c>
      <c r="I42" s="144">
        <v>0</v>
      </c>
      <c r="J42" s="144">
        <v>1</v>
      </c>
      <c r="O42" s="144"/>
    </row>
    <row r="43" spans="1:15" ht="12.75">
      <c r="A43" s="167" t="s">
        <v>29</v>
      </c>
      <c r="B43" s="169"/>
      <c r="C43" s="169"/>
      <c r="D43" s="183">
        <f>SUM(D41:D42)</f>
        <v>600</v>
      </c>
      <c r="F43" s="121"/>
      <c r="K43" s="192" t="s">
        <v>65</v>
      </c>
      <c r="L43" s="192" t="s">
        <v>65</v>
      </c>
      <c r="M43" s="192" t="s">
        <v>65</v>
      </c>
      <c r="N43" s="192" t="s">
        <v>65</v>
      </c>
      <c r="O43" s="192" t="s">
        <v>65</v>
      </c>
    </row>
    <row r="44" spans="1:15" ht="12.75">
      <c r="A44" s="112" t="s">
        <v>67</v>
      </c>
      <c r="D44" s="121">
        <f>SUM(D38+D43)</f>
        <v>25625</v>
      </c>
      <c r="O44" s="144"/>
    </row>
    <row r="45" spans="1:15" ht="12.75">
      <c r="A45" s="130" t="s">
        <v>35</v>
      </c>
      <c r="C45" s="131" t="s">
        <v>183</v>
      </c>
      <c r="D45" s="132"/>
      <c r="E45" s="133">
        <f>D12+D23+D29+D44</f>
        <v>82575</v>
      </c>
      <c r="K45" s="151">
        <v>81835</v>
      </c>
      <c r="L45" s="151">
        <v>74822</v>
      </c>
      <c r="M45" s="162">
        <f>SUM(M38,M29,M23,M12)</f>
        <v>85885</v>
      </c>
      <c r="N45" s="162">
        <f>SUM(N38,N29,N23,N12)</f>
        <v>69685</v>
      </c>
      <c r="O45" s="162">
        <f>SUM(O38,O29,O23,O12)</f>
        <v>72452</v>
      </c>
    </row>
    <row r="46" spans="3:15" ht="12.75">
      <c r="C46" s="189" t="s">
        <v>189</v>
      </c>
      <c r="D46" s="99"/>
      <c r="E46" s="188">
        <v>77215</v>
      </c>
      <c r="G46" s="190">
        <f>E45-E46</f>
        <v>5360</v>
      </c>
      <c r="O46" s="144"/>
    </row>
    <row r="47" spans="1:15" ht="12.75">
      <c r="A47" s="103" t="s">
        <v>6</v>
      </c>
      <c r="C47" s="134" t="s">
        <v>175</v>
      </c>
      <c r="D47" s="99"/>
      <c r="E47" s="135">
        <v>80350</v>
      </c>
      <c r="O47" s="144"/>
    </row>
    <row r="48" spans="1:15" ht="12.75">
      <c r="A48" s="114" t="s">
        <v>14</v>
      </c>
      <c r="O48" s="144"/>
    </row>
    <row r="49" spans="1:15" ht="12.75">
      <c r="A49" s="100" t="s">
        <v>16</v>
      </c>
      <c r="C49" s="128">
        <v>5700</v>
      </c>
      <c r="K49" s="146" t="s">
        <v>156</v>
      </c>
      <c r="L49" s="146" t="s">
        <v>63</v>
      </c>
      <c r="M49" s="147" t="s">
        <v>174</v>
      </c>
      <c r="N49" s="146" t="s">
        <v>156</v>
      </c>
      <c r="O49" s="146" t="s">
        <v>63</v>
      </c>
    </row>
    <row r="50" spans="1:15" ht="12.75">
      <c r="A50" s="164" t="s">
        <v>15</v>
      </c>
      <c r="C50" s="108">
        <v>2000</v>
      </c>
      <c r="K50" s="149">
        <v>2008</v>
      </c>
      <c r="L50" s="149">
        <v>2010</v>
      </c>
      <c r="M50" s="149">
        <v>2011</v>
      </c>
      <c r="N50" s="148">
        <v>2012</v>
      </c>
      <c r="O50" s="148">
        <v>2013</v>
      </c>
    </row>
    <row r="51" spans="1:15" ht="12.75">
      <c r="A51" s="100" t="s">
        <v>17</v>
      </c>
      <c r="C51" s="128">
        <v>500</v>
      </c>
      <c r="O51" s="144"/>
    </row>
    <row r="52" spans="1:15" ht="12.75">
      <c r="A52" s="112" t="s">
        <v>30</v>
      </c>
      <c r="D52" s="108">
        <f>SUM(C49:C51)</f>
        <v>8200</v>
      </c>
      <c r="K52" s="144">
        <v>8199</v>
      </c>
      <c r="L52" s="144">
        <v>9920</v>
      </c>
      <c r="M52" s="144">
        <v>8088</v>
      </c>
      <c r="N52" s="144">
        <v>8520</v>
      </c>
      <c r="O52" s="144">
        <v>7102</v>
      </c>
    </row>
    <row r="53" spans="1:15" ht="12.75">
      <c r="A53" s="112"/>
      <c r="O53" s="144"/>
    </row>
    <row r="54" spans="1:15" ht="12.75">
      <c r="A54" s="112" t="s">
        <v>42</v>
      </c>
      <c r="D54" s="128">
        <v>5900</v>
      </c>
      <c r="G54" s="191" t="s">
        <v>150</v>
      </c>
      <c r="K54" s="156">
        <v>3411</v>
      </c>
      <c r="L54" s="146">
        <v>6051</v>
      </c>
      <c r="M54" s="147">
        <v>6673</v>
      </c>
      <c r="N54" s="156">
        <v>5660</v>
      </c>
      <c r="O54" s="144">
        <v>4373</v>
      </c>
    </row>
    <row r="55" spans="1:15" ht="12.75">
      <c r="A55" s="112"/>
      <c r="O55" s="144"/>
    </row>
    <row r="56" spans="1:15" ht="12.75">
      <c r="A56" s="112" t="s">
        <v>43</v>
      </c>
      <c r="D56" s="108">
        <v>4500</v>
      </c>
      <c r="K56" s="144">
        <v>3329</v>
      </c>
      <c r="L56" s="144">
        <v>4052</v>
      </c>
      <c r="M56" s="144">
        <v>5550</v>
      </c>
      <c r="N56" s="144">
        <v>2051</v>
      </c>
      <c r="O56" s="144">
        <v>2829</v>
      </c>
    </row>
    <row r="57" spans="1:15" ht="12.75">
      <c r="A57" s="112"/>
      <c r="C57" s="102"/>
      <c r="O57" s="144"/>
    </row>
    <row r="58" spans="1:15" ht="12.75">
      <c r="A58" s="112" t="s">
        <v>162</v>
      </c>
      <c r="C58" s="118">
        <v>45</v>
      </c>
      <c r="D58" s="118">
        <f>C58*B29</f>
        <v>2205</v>
      </c>
      <c r="K58" s="156">
        <v>3585</v>
      </c>
      <c r="L58" s="156">
        <v>3363</v>
      </c>
      <c r="M58" s="144">
        <v>2446</v>
      </c>
      <c r="N58" s="144">
        <v>1227</v>
      </c>
      <c r="O58" s="144">
        <v>3388</v>
      </c>
    </row>
    <row r="59" spans="1:15" ht="12.75">
      <c r="A59" s="112" t="s">
        <v>163</v>
      </c>
      <c r="D59" s="108">
        <v>0</v>
      </c>
      <c r="O59" s="144"/>
    </row>
    <row r="60" spans="1:15" ht="12.75">
      <c r="A60" s="112" t="s">
        <v>32</v>
      </c>
      <c r="D60" s="143">
        <v>31000</v>
      </c>
      <c r="G60" s="191" t="s">
        <v>151</v>
      </c>
      <c r="K60" s="144">
        <v>19966</v>
      </c>
      <c r="L60" s="147">
        <v>30519</v>
      </c>
      <c r="M60" s="147">
        <v>35413</v>
      </c>
      <c r="N60" s="144">
        <v>19060</v>
      </c>
      <c r="O60" s="147">
        <v>31418</v>
      </c>
    </row>
    <row r="61" spans="1:15" ht="12.75">
      <c r="A61" s="112"/>
      <c r="O61" s="144"/>
    </row>
    <row r="62" spans="1:15" ht="12.75">
      <c r="A62" s="112" t="s">
        <v>33</v>
      </c>
      <c r="D62" s="118">
        <v>5500</v>
      </c>
      <c r="K62" s="156">
        <v>4702</v>
      </c>
      <c r="L62" s="156">
        <v>4131</v>
      </c>
      <c r="M62" s="144">
        <v>6443</v>
      </c>
      <c r="N62" s="144">
        <v>3916</v>
      </c>
      <c r="O62" s="144">
        <v>4796</v>
      </c>
    </row>
    <row r="63" spans="1:15" ht="12.75">
      <c r="A63" s="112"/>
      <c r="L63" s="144">
        <v>306</v>
      </c>
      <c r="O63" s="144"/>
    </row>
    <row r="64" spans="1:15" ht="12.75">
      <c r="A64" s="112" t="s">
        <v>34</v>
      </c>
      <c r="D64" s="108">
        <v>1200</v>
      </c>
      <c r="K64" s="144">
        <v>2881</v>
      </c>
      <c r="L64" s="144">
        <v>1693</v>
      </c>
      <c r="M64" s="144">
        <v>883</v>
      </c>
      <c r="N64" s="144">
        <v>1453</v>
      </c>
      <c r="O64" s="144">
        <v>1767</v>
      </c>
    </row>
    <row r="65" ht="12.75">
      <c r="O65" s="144"/>
    </row>
    <row r="66" spans="1:15" ht="12.75">
      <c r="A66" s="112" t="s">
        <v>164</v>
      </c>
      <c r="D66" s="118">
        <v>0</v>
      </c>
      <c r="K66" s="144">
        <v>0</v>
      </c>
      <c r="L66" s="144">
        <v>0</v>
      </c>
      <c r="M66" s="144">
        <v>0</v>
      </c>
      <c r="N66" s="144">
        <v>513</v>
      </c>
      <c r="O66" s="144">
        <v>0</v>
      </c>
    </row>
    <row r="67" ht="12.75">
      <c r="O67" s="144"/>
    </row>
    <row r="68" spans="1:15" ht="12.75">
      <c r="A68" s="130" t="s">
        <v>36</v>
      </c>
      <c r="D68" s="136">
        <f>SUM(D52:D67)</f>
        <v>58505</v>
      </c>
      <c r="K68" s="151">
        <v>46073</v>
      </c>
      <c r="L68" s="151">
        <v>60035</v>
      </c>
      <c r="M68" s="162">
        <f>SUM(M52:M67)</f>
        <v>65496</v>
      </c>
      <c r="N68" s="162">
        <f>SUM(N52:N67)</f>
        <v>42400</v>
      </c>
      <c r="O68" s="162">
        <f>SUM(O52:O67)</f>
        <v>55673</v>
      </c>
    </row>
    <row r="69" spans="8:15" ht="12.75">
      <c r="H69" s="144">
        <v>8100</v>
      </c>
      <c r="I69" s="144">
        <v>8100</v>
      </c>
      <c r="J69" s="144">
        <v>8100</v>
      </c>
      <c r="O69" s="144"/>
    </row>
    <row r="70" spans="1:15" ht="12.75">
      <c r="A70" s="137" t="s">
        <v>37</v>
      </c>
      <c r="D70" s="136">
        <f>E45-D68</f>
        <v>24070</v>
      </c>
      <c r="K70" s="161">
        <v>35762</v>
      </c>
      <c r="L70" s="161">
        <v>14787</v>
      </c>
      <c r="M70" s="154">
        <f>M45-M68</f>
        <v>20389</v>
      </c>
      <c r="N70" s="154">
        <f>N45-N68</f>
        <v>27285</v>
      </c>
      <c r="O70" s="154">
        <f>O45-O68</f>
        <v>16779</v>
      </c>
    </row>
    <row r="71" spans="1:15" ht="12.75">
      <c r="A71" s="137"/>
      <c r="B71" s="189" t="s">
        <v>189</v>
      </c>
      <c r="D71" s="188">
        <v>18710</v>
      </c>
      <c r="K71" s="161"/>
      <c r="L71" s="161"/>
      <c r="O71" s="144"/>
    </row>
    <row r="72" spans="1:15" ht="12.75">
      <c r="A72" s="137"/>
      <c r="K72" s="161"/>
      <c r="L72" s="161"/>
      <c r="O72" s="144"/>
    </row>
    <row r="73" ht="12.75">
      <c r="O73" s="144"/>
    </row>
    <row r="74" spans="1:15" ht="12.75">
      <c r="A74" s="131" t="s">
        <v>184</v>
      </c>
      <c r="B74" s="132"/>
      <c r="C74" s="132"/>
      <c r="D74" s="138">
        <f>SUM(D52:D67)</f>
        <v>58505</v>
      </c>
      <c r="G74" s="166"/>
      <c r="O74" s="144"/>
    </row>
    <row r="75" spans="1:15" ht="12.75">
      <c r="A75" s="99" t="s">
        <v>176</v>
      </c>
      <c r="B75" s="99"/>
      <c r="D75" s="135">
        <v>58100</v>
      </c>
      <c r="G75" s="166"/>
      <c r="O75" s="144"/>
    </row>
    <row r="76" spans="1:15" ht="12.75">
      <c r="A76" s="131" t="s">
        <v>185</v>
      </c>
      <c r="B76" s="132"/>
      <c r="C76" s="132"/>
      <c r="D76" s="186">
        <f>E45</f>
        <v>82575</v>
      </c>
      <c r="E76" s="110"/>
      <c r="G76" s="166"/>
      <c r="O76" s="144"/>
    </row>
    <row r="77" spans="1:15" ht="12.75">
      <c r="A77" s="99" t="s">
        <v>191</v>
      </c>
      <c r="B77" s="99"/>
      <c r="D77" s="113">
        <v>79225</v>
      </c>
      <c r="G77" s="166"/>
      <c r="O77" s="144"/>
    </row>
    <row r="78" spans="1:7" ht="12.75">
      <c r="A78" s="140" t="s">
        <v>186</v>
      </c>
      <c r="B78" s="140"/>
      <c r="C78" s="141"/>
      <c r="D78" s="142">
        <f>D76-D77</f>
        <v>3350</v>
      </c>
      <c r="G78" s="166"/>
    </row>
    <row r="79" spans="3:7" ht="12.75">
      <c r="C79" s="99"/>
      <c r="D79" s="99"/>
      <c r="G79" s="166"/>
    </row>
    <row r="81" spans="3:7" ht="12.75">
      <c r="C81" s="99"/>
      <c r="D81" s="99"/>
      <c r="G81" s="166"/>
    </row>
  </sheetData>
  <sheetProtection/>
  <printOptions/>
  <pageMargins left="0.7" right="0.7" top="0.75" bottom="0.75" header="0.3" footer="0.3"/>
  <pageSetup horizontalDpi="600" verticalDpi="600" orientation="landscape" scale="90" r:id="rId1"/>
  <rowBreaks count="1" manualBreakCount="1">
    <brk id="45" max="255" man="1"/>
  </rowBreaks>
  <ignoredErrors>
    <ignoredError sqref="D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zoomScaleSheetLayoutView="76" zoomScalePageLayoutView="0" workbookViewId="0" topLeftCell="A1">
      <selection activeCell="F12" sqref="F12"/>
    </sheetView>
  </sheetViews>
  <sheetFormatPr defaultColWidth="8.8515625" defaultRowHeight="12.75"/>
  <cols>
    <col min="1" max="1" width="44.7109375" style="100" customWidth="1"/>
    <col min="2" max="2" width="9.00390625" style="100" bestFit="1" customWidth="1"/>
    <col min="3" max="3" width="10.8515625" style="100" bestFit="1" customWidth="1"/>
    <col min="4" max="4" width="12.28125" style="100" bestFit="1" customWidth="1"/>
    <col min="5" max="5" width="11.421875" style="100" bestFit="1" customWidth="1"/>
    <col min="6" max="6" width="9.00390625" style="144" bestFit="1" customWidth="1"/>
    <col min="7" max="7" width="12.140625" style="144" bestFit="1" customWidth="1"/>
    <col min="8" max="8" width="9.00390625" style="144" bestFit="1" customWidth="1"/>
    <col min="9" max="9" width="9.421875" style="144" bestFit="1" customWidth="1"/>
    <col min="10" max="10" width="7.28125" style="144" bestFit="1" customWidth="1"/>
    <col min="11" max="11" width="7.57421875" style="144" bestFit="1" customWidth="1"/>
    <col min="12" max="12" width="8.28125" style="144" bestFit="1" customWidth="1"/>
    <col min="13" max="16384" width="8.8515625" style="100" customWidth="1"/>
  </cols>
  <sheetData>
    <row r="1" spans="1:13" ht="12.75">
      <c r="A1" s="99" t="s">
        <v>171</v>
      </c>
      <c r="M1" s="144"/>
    </row>
    <row r="2" spans="1:13" ht="12.75">
      <c r="A2" s="101" t="s">
        <v>192</v>
      </c>
      <c r="F2" s="165" t="s">
        <v>63</v>
      </c>
      <c r="G2" s="165" t="s">
        <v>156</v>
      </c>
      <c r="H2" s="165" t="s">
        <v>63</v>
      </c>
      <c r="M2" s="144"/>
    </row>
    <row r="3" spans="6:13" ht="12.75">
      <c r="F3" s="157">
        <v>2013</v>
      </c>
      <c r="G3" s="157">
        <v>2008</v>
      </c>
      <c r="H3" s="157">
        <v>2010</v>
      </c>
      <c r="I3" s="151" t="s">
        <v>156</v>
      </c>
      <c r="J3" s="151" t="s">
        <v>63</v>
      </c>
      <c r="K3" s="162" t="s">
        <v>172</v>
      </c>
      <c r="L3" s="162" t="s">
        <v>156</v>
      </c>
      <c r="M3" s="151" t="s">
        <v>63</v>
      </c>
    </row>
    <row r="4" spans="1:13" ht="12.75">
      <c r="A4" s="103" t="s">
        <v>0</v>
      </c>
      <c r="B4" s="103" t="s">
        <v>11</v>
      </c>
      <c r="C4" s="103" t="s">
        <v>12</v>
      </c>
      <c r="D4" s="103" t="s">
        <v>13</v>
      </c>
      <c r="F4" s="150" t="s">
        <v>66</v>
      </c>
      <c r="G4" s="150" t="s">
        <v>66</v>
      </c>
      <c r="H4" s="150" t="s">
        <v>66</v>
      </c>
      <c r="I4" s="149">
        <v>2008</v>
      </c>
      <c r="J4" s="149">
        <v>2010</v>
      </c>
      <c r="K4" s="149">
        <v>2011</v>
      </c>
      <c r="L4" s="148">
        <v>2012</v>
      </c>
      <c r="M4" s="148">
        <v>2013</v>
      </c>
    </row>
    <row r="5" spans="1:13" ht="12.75">
      <c r="A5" s="104" t="s">
        <v>18</v>
      </c>
      <c r="B5" s="103"/>
      <c r="C5" s="103"/>
      <c r="D5" s="103"/>
      <c r="M5" s="144"/>
    </row>
    <row r="6" spans="1:13" ht="12.75">
      <c r="A6" s="100" t="s">
        <v>1</v>
      </c>
      <c r="B6" s="105">
        <f>SUM(B7:B9)</f>
        <v>146</v>
      </c>
      <c r="D6" s="106">
        <f>SUM(D7:D9)</f>
        <v>18950</v>
      </c>
      <c r="F6" s="151">
        <f>SUM(F7:F9)</f>
        <v>117</v>
      </c>
      <c r="G6" s="151">
        <f>SUM(G7:G9)</f>
        <v>153</v>
      </c>
      <c r="H6" s="151">
        <f>SUM(H7:H9)</f>
        <v>137</v>
      </c>
      <c r="I6" s="144">
        <v>19610</v>
      </c>
      <c r="J6" s="144">
        <v>18495</v>
      </c>
      <c r="K6" s="144">
        <v>20775</v>
      </c>
      <c r="M6" s="144"/>
    </row>
    <row r="7" spans="1:13" ht="12.75">
      <c r="A7" s="100" t="s">
        <v>48</v>
      </c>
      <c r="B7" s="107">
        <v>80</v>
      </c>
      <c r="C7" s="108">
        <v>150</v>
      </c>
      <c r="D7" s="109">
        <v>11700</v>
      </c>
      <c r="F7" s="144">
        <v>67</v>
      </c>
      <c r="G7" s="144">
        <v>78</v>
      </c>
      <c r="H7" s="144">
        <v>74</v>
      </c>
      <c r="M7" s="144"/>
    </row>
    <row r="8" spans="1:13" ht="12.75">
      <c r="A8" s="100" t="s">
        <v>49</v>
      </c>
      <c r="B8" s="107">
        <v>31</v>
      </c>
      <c r="C8" s="108">
        <v>125</v>
      </c>
      <c r="D8" s="109">
        <v>3750</v>
      </c>
      <c r="F8" s="144">
        <v>30</v>
      </c>
      <c r="G8" s="144">
        <v>33</v>
      </c>
      <c r="H8" s="144">
        <v>30</v>
      </c>
      <c r="M8" s="144"/>
    </row>
    <row r="9" spans="1:13" ht="12.75">
      <c r="A9" s="100" t="s">
        <v>50</v>
      </c>
      <c r="B9" s="107">
        <v>35</v>
      </c>
      <c r="C9" s="108">
        <v>100</v>
      </c>
      <c r="D9" s="109">
        <f>B9*C9</f>
        <v>3500</v>
      </c>
      <c r="F9" s="144">
        <v>20</v>
      </c>
      <c r="G9" s="144">
        <v>42</v>
      </c>
      <c r="H9" s="144">
        <v>33</v>
      </c>
      <c r="L9" s="147">
        <v>17921</v>
      </c>
      <c r="M9" s="147">
        <v>16660</v>
      </c>
    </row>
    <row r="10" spans="1:13" ht="12.75">
      <c r="A10" s="100" t="s">
        <v>2</v>
      </c>
      <c r="B10" s="100">
        <v>5</v>
      </c>
      <c r="C10" s="108">
        <v>75</v>
      </c>
      <c r="D10" s="108">
        <v>375</v>
      </c>
      <c r="F10" s="144">
        <v>1</v>
      </c>
      <c r="G10" s="144">
        <v>5</v>
      </c>
      <c r="H10" s="144">
        <v>2</v>
      </c>
      <c r="I10" s="144">
        <v>300</v>
      </c>
      <c r="J10" s="144">
        <v>1375</v>
      </c>
      <c r="K10" s="144">
        <v>475</v>
      </c>
      <c r="L10" s="144">
        <v>225</v>
      </c>
      <c r="M10" s="144">
        <v>275</v>
      </c>
    </row>
    <row r="11" spans="1:13" ht="12.75">
      <c r="A11" s="100" t="s">
        <v>3</v>
      </c>
      <c r="B11" s="100">
        <v>15</v>
      </c>
      <c r="C11" s="108">
        <v>150</v>
      </c>
      <c r="D11" s="108">
        <v>2250</v>
      </c>
      <c r="F11" s="144">
        <v>10</v>
      </c>
      <c r="G11" s="144">
        <v>19</v>
      </c>
      <c r="H11" s="144">
        <v>8</v>
      </c>
      <c r="I11" s="144">
        <v>1875</v>
      </c>
      <c r="J11" s="152" t="s">
        <v>157</v>
      </c>
      <c r="K11" s="163" t="s">
        <v>173</v>
      </c>
      <c r="L11" s="144">
        <v>1745</v>
      </c>
      <c r="M11" s="163">
        <v>1500</v>
      </c>
    </row>
    <row r="12" spans="1:13" ht="12.75">
      <c r="A12" s="112" t="s">
        <v>25</v>
      </c>
      <c r="B12" s="105">
        <f>SUM(B7:B11)</f>
        <v>166</v>
      </c>
      <c r="E12" s="113">
        <f>SUM(D7:D11)</f>
        <v>21575</v>
      </c>
      <c r="F12" s="153">
        <f>F6+F10+F11</f>
        <v>128</v>
      </c>
      <c r="G12" s="153">
        <f>G6+G10+G11</f>
        <v>177</v>
      </c>
      <c r="H12" s="153">
        <f>H6+H10+H11</f>
        <v>147</v>
      </c>
      <c r="I12" s="154">
        <v>21785</v>
      </c>
      <c r="J12" s="154">
        <v>19870</v>
      </c>
      <c r="K12" s="154">
        <f>SUM(K6:K11)</f>
        <v>21250</v>
      </c>
      <c r="L12" s="162">
        <f>SUM(L7:L11)</f>
        <v>19891</v>
      </c>
      <c r="M12" s="162">
        <f>SUM(M7:M11)</f>
        <v>18435</v>
      </c>
    </row>
    <row r="13" ht="12.75">
      <c r="M13" s="144"/>
    </row>
    <row r="14" spans="1:13" ht="12.75">
      <c r="A14" s="114" t="s">
        <v>19</v>
      </c>
      <c r="M14" s="144"/>
    </row>
    <row r="15" spans="1:13" ht="12.75">
      <c r="A15" s="100" t="s">
        <v>20</v>
      </c>
      <c r="B15" s="105">
        <f>SUM(B16:B19)</f>
        <v>90</v>
      </c>
      <c r="D15" s="106">
        <f>SUM(D16:D19)</f>
        <v>10275</v>
      </c>
      <c r="E15" s="111"/>
      <c r="F15" s="151">
        <f>SUM(F16:F18)</f>
        <v>75</v>
      </c>
      <c r="G15" s="151">
        <v>71</v>
      </c>
      <c r="H15" s="151">
        <v>121</v>
      </c>
      <c r="I15" s="144">
        <v>2185</v>
      </c>
      <c r="J15" s="144">
        <v>12158</v>
      </c>
      <c r="K15" s="144">
        <v>13760</v>
      </c>
      <c r="L15" s="147">
        <v>5392</v>
      </c>
      <c r="M15" s="147">
        <v>7851</v>
      </c>
    </row>
    <row r="16" spans="1:13" ht="12.75">
      <c r="A16" s="116" t="s">
        <v>51</v>
      </c>
      <c r="B16" s="99">
        <v>15</v>
      </c>
      <c r="C16" s="108">
        <v>115</v>
      </c>
      <c r="D16" s="113">
        <f>SUM(B16*C16)</f>
        <v>1725</v>
      </c>
      <c r="E16" s="110"/>
      <c r="F16" s="144">
        <v>15</v>
      </c>
      <c r="G16" s="144">
        <v>9</v>
      </c>
      <c r="H16" s="144">
        <v>19</v>
      </c>
      <c r="M16" s="144"/>
    </row>
    <row r="17" spans="1:13" ht="12.75">
      <c r="A17" s="100" t="s">
        <v>52</v>
      </c>
      <c r="B17" s="99">
        <v>20</v>
      </c>
      <c r="C17" s="108">
        <v>130</v>
      </c>
      <c r="D17" s="113">
        <f>SUM(B17*C17)</f>
        <v>2600</v>
      </c>
      <c r="E17" s="110"/>
      <c r="F17" s="144">
        <v>29</v>
      </c>
      <c r="G17" s="144">
        <v>25</v>
      </c>
      <c r="H17" s="144">
        <v>38</v>
      </c>
      <c r="M17" s="144"/>
    </row>
    <row r="18" spans="1:13" ht="12.75">
      <c r="A18" s="116" t="s">
        <v>159</v>
      </c>
      <c r="B18" s="99">
        <v>15</v>
      </c>
      <c r="C18" s="108">
        <v>90</v>
      </c>
      <c r="D18" s="113">
        <f>SUM(B18*C18)</f>
        <v>1350</v>
      </c>
      <c r="E18" s="110"/>
      <c r="F18" s="144">
        <v>31</v>
      </c>
      <c r="G18" s="144">
        <v>37</v>
      </c>
      <c r="H18" s="144">
        <v>64</v>
      </c>
      <c r="M18" s="144"/>
    </row>
    <row r="19" spans="1:13" ht="12.75">
      <c r="A19" s="116" t="s">
        <v>170</v>
      </c>
      <c r="B19" s="99">
        <v>40</v>
      </c>
      <c r="C19" s="108">
        <v>115</v>
      </c>
      <c r="D19" s="113">
        <f>SUM(B19*C19)</f>
        <v>4600</v>
      </c>
      <c r="E19" s="110"/>
      <c r="M19" s="144"/>
    </row>
    <row r="20" spans="1:13" ht="12.75">
      <c r="A20" s="116" t="s">
        <v>146</v>
      </c>
      <c r="B20" s="100">
        <v>20</v>
      </c>
      <c r="C20" s="108">
        <v>35</v>
      </c>
      <c r="D20" s="108">
        <f>SUM(B20*C20)</f>
        <v>700</v>
      </c>
      <c r="E20" s="110"/>
      <c r="F20" s="110">
        <v>13</v>
      </c>
      <c r="G20" s="144">
        <v>10</v>
      </c>
      <c r="H20" s="144">
        <v>21</v>
      </c>
      <c r="M20" s="144"/>
    </row>
    <row r="21" spans="1:13" ht="12.75">
      <c r="A21" s="116" t="s">
        <v>145</v>
      </c>
      <c r="D21" s="118">
        <v>2000</v>
      </c>
      <c r="I21" s="144">
        <v>6580</v>
      </c>
      <c r="J21" s="144">
        <v>2215</v>
      </c>
      <c r="K21" s="144">
        <v>1445</v>
      </c>
      <c r="L21" s="144">
        <v>380</v>
      </c>
      <c r="M21" s="144">
        <v>1210</v>
      </c>
    </row>
    <row r="22" spans="1:13" ht="12.75">
      <c r="A22" s="116" t="s">
        <v>160</v>
      </c>
      <c r="D22" s="110">
        <v>-1000</v>
      </c>
      <c r="I22" s="144">
        <v>-325</v>
      </c>
      <c r="J22" s="144">
        <v>-1471</v>
      </c>
      <c r="K22" s="144">
        <v>-2275</v>
      </c>
      <c r="L22" s="144">
        <v>-563</v>
      </c>
      <c r="M22" s="144">
        <v>936</v>
      </c>
    </row>
    <row r="23" spans="1:13" ht="12.75">
      <c r="A23" s="112" t="s">
        <v>26</v>
      </c>
      <c r="B23" s="105">
        <f>SUM(B16:B22)</f>
        <v>110</v>
      </c>
      <c r="E23" s="109">
        <f>SUM(D16:D22)</f>
        <v>11975</v>
      </c>
      <c r="I23" s="154">
        <v>8440</v>
      </c>
      <c r="J23" s="154">
        <v>12902</v>
      </c>
      <c r="K23" s="154">
        <f>SUM(K15:K22)</f>
        <v>12930</v>
      </c>
      <c r="L23" s="154">
        <f>SUM(L15:L22)</f>
        <v>5209</v>
      </c>
      <c r="M23" s="154">
        <f>SUM(M15:M22)</f>
        <v>9997</v>
      </c>
    </row>
    <row r="24" spans="6:13" ht="12.75">
      <c r="F24" s="149"/>
      <c r="H24" s="149"/>
      <c r="M24" s="144"/>
    </row>
    <row r="25" spans="1:13" ht="12.75">
      <c r="A25" s="114" t="s">
        <v>4</v>
      </c>
      <c r="E25" s="111"/>
      <c r="F25" s="149"/>
      <c r="H25" s="150"/>
      <c r="M25" s="144"/>
    </row>
    <row r="26" spans="1:13" ht="12.75">
      <c r="A26" s="100" t="s">
        <v>54</v>
      </c>
      <c r="B26" s="119">
        <v>30</v>
      </c>
      <c r="C26" s="108">
        <v>445</v>
      </c>
      <c r="D26" s="106">
        <f>SUM(B26*C26)</f>
        <v>13350</v>
      </c>
      <c r="E26" s="110"/>
      <c r="F26" s="194">
        <v>15</v>
      </c>
      <c r="G26" s="155">
        <v>37</v>
      </c>
      <c r="H26" s="156">
        <v>33</v>
      </c>
      <c r="M26" s="144"/>
    </row>
    <row r="27" spans="1:13" ht="12.75">
      <c r="A27" s="100" t="s">
        <v>55</v>
      </c>
      <c r="B27" s="100">
        <v>10</v>
      </c>
      <c r="C27" s="108">
        <v>695</v>
      </c>
      <c r="D27" s="106">
        <f>SUM(B27*C27)</f>
        <v>6950</v>
      </c>
      <c r="E27" s="110"/>
      <c r="F27" s="156">
        <v>30</v>
      </c>
      <c r="G27" s="155">
        <v>11</v>
      </c>
      <c r="H27" s="144">
        <v>8</v>
      </c>
      <c r="M27" s="144"/>
    </row>
    <row r="28" spans="1:13" ht="12.75">
      <c r="A28" s="112" t="s">
        <v>27</v>
      </c>
      <c r="B28" s="120">
        <f>SUM(B26:B27)</f>
        <v>40</v>
      </c>
      <c r="E28" s="121">
        <f>SUM(D26:D27)</f>
        <v>20300</v>
      </c>
      <c r="F28" s="144">
        <v>7</v>
      </c>
      <c r="G28" s="151">
        <v>51</v>
      </c>
      <c r="H28" s="151">
        <v>41</v>
      </c>
      <c r="I28" s="154">
        <v>23740</v>
      </c>
      <c r="J28" s="154">
        <v>21325</v>
      </c>
      <c r="K28" s="154">
        <v>25030</v>
      </c>
      <c r="L28" s="154">
        <v>18760</v>
      </c>
      <c r="M28" s="154">
        <v>16320</v>
      </c>
    </row>
    <row r="29" spans="6:8" ht="12.75">
      <c r="F29" s="151">
        <f>F26+F27+F28</f>
        <v>52</v>
      </c>
      <c r="H29" s="157">
        <v>2010</v>
      </c>
    </row>
    <row r="30" spans="1:13" ht="12.75">
      <c r="A30" s="114" t="s">
        <v>5</v>
      </c>
      <c r="F30" s="157"/>
      <c r="H30" s="150"/>
      <c r="M30" s="144"/>
    </row>
    <row r="31" spans="1:13" ht="12.75">
      <c r="A31" s="100" t="s">
        <v>56</v>
      </c>
      <c r="B31" s="100">
        <v>0</v>
      </c>
      <c r="C31" s="108">
        <v>1250</v>
      </c>
      <c r="D31" s="108">
        <v>0</v>
      </c>
      <c r="F31" s="194">
        <v>1</v>
      </c>
      <c r="G31" s="144">
        <v>1</v>
      </c>
      <c r="H31" s="144">
        <v>0</v>
      </c>
      <c r="M31" s="144"/>
    </row>
    <row r="32" spans="1:13" ht="12.75">
      <c r="A32" s="100" t="s">
        <v>57</v>
      </c>
      <c r="B32" s="110">
        <v>1</v>
      </c>
      <c r="C32" s="108">
        <v>950</v>
      </c>
      <c r="D32" s="108">
        <f>B32*C32</f>
        <v>950</v>
      </c>
      <c r="F32" s="144">
        <v>0</v>
      </c>
      <c r="G32" s="144">
        <v>2</v>
      </c>
      <c r="H32" s="144">
        <v>2</v>
      </c>
      <c r="M32" s="144"/>
    </row>
    <row r="33" spans="1:13" ht="12.75">
      <c r="A33" s="100" t="s">
        <v>58</v>
      </c>
      <c r="B33" s="123">
        <v>2</v>
      </c>
      <c r="C33" s="108">
        <v>750</v>
      </c>
      <c r="D33" s="108">
        <f>B33*C33</f>
        <v>1500</v>
      </c>
      <c r="F33" s="144">
        <v>1</v>
      </c>
      <c r="G33" s="144">
        <v>2</v>
      </c>
      <c r="H33" s="144">
        <v>2</v>
      </c>
      <c r="M33" s="144"/>
    </row>
    <row r="34" spans="1:13" ht="12.75">
      <c r="A34" s="100" t="s">
        <v>9</v>
      </c>
      <c r="B34" s="124">
        <v>1</v>
      </c>
      <c r="C34" s="108">
        <v>500</v>
      </c>
      <c r="D34" s="108">
        <v>500</v>
      </c>
      <c r="F34" s="144">
        <v>0</v>
      </c>
      <c r="G34" s="144">
        <v>1</v>
      </c>
      <c r="H34" s="152">
        <v>0</v>
      </c>
      <c r="M34" s="144"/>
    </row>
    <row r="35" spans="1:13" ht="12.75">
      <c r="A35" s="116" t="s">
        <v>148</v>
      </c>
      <c r="B35" s="124">
        <v>9</v>
      </c>
      <c r="C35" s="108">
        <v>225</v>
      </c>
      <c r="D35" s="108">
        <v>2025</v>
      </c>
      <c r="F35" s="152">
        <v>1</v>
      </c>
      <c r="G35" s="144">
        <v>0</v>
      </c>
      <c r="H35" s="144">
        <v>7</v>
      </c>
      <c r="M35" s="144"/>
    </row>
    <row r="36" spans="1:13" ht="12.75">
      <c r="A36" s="100" t="s">
        <v>44</v>
      </c>
      <c r="B36" s="122">
        <v>22</v>
      </c>
      <c r="D36" s="125">
        <v>20000</v>
      </c>
      <c r="F36" s="144">
        <v>7</v>
      </c>
      <c r="G36" s="144">
        <v>18</v>
      </c>
      <c r="H36" s="144">
        <v>18</v>
      </c>
      <c r="M36" s="144"/>
    </row>
    <row r="37" spans="1:13" ht="12.75">
      <c r="A37" s="112" t="s">
        <v>28</v>
      </c>
      <c r="B37" s="126">
        <f>SUM(B31:B36)</f>
        <v>35</v>
      </c>
      <c r="E37" s="127">
        <f>SUM(D31:D36)</f>
        <v>24975</v>
      </c>
      <c r="F37" s="144">
        <v>24</v>
      </c>
      <c r="G37" s="153">
        <v>24</v>
      </c>
      <c r="H37" s="153">
        <v>29</v>
      </c>
      <c r="I37" s="154">
        <v>27870</v>
      </c>
      <c r="J37" s="154">
        <v>20725</v>
      </c>
      <c r="K37" s="154">
        <v>26675</v>
      </c>
      <c r="L37" s="154">
        <v>25825</v>
      </c>
      <c r="M37" s="154">
        <v>27700</v>
      </c>
    </row>
    <row r="38" spans="6:8" ht="12.75">
      <c r="F38" s="153">
        <f>SUM(F31:F37)</f>
        <v>34</v>
      </c>
      <c r="H38" s="157">
        <v>2010</v>
      </c>
    </row>
    <row r="39" spans="1:13" ht="12.75">
      <c r="A39" s="114" t="s">
        <v>22</v>
      </c>
      <c r="F39" s="157"/>
      <c r="H39" s="158"/>
      <c r="M39" s="144"/>
    </row>
    <row r="40" spans="1:13" ht="12.75">
      <c r="A40" s="100" t="s">
        <v>23</v>
      </c>
      <c r="B40" s="123">
        <v>1</v>
      </c>
      <c r="C40" s="128">
        <v>200</v>
      </c>
      <c r="D40" s="108">
        <f>SUM(B40*C40)</f>
        <v>200</v>
      </c>
      <c r="F40" s="158"/>
      <c r="G40" s="159">
        <v>5</v>
      </c>
      <c r="H40" s="144">
        <v>2</v>
      </c>
      <c r="M40" s="144"/>
    </row>
    <row r="41" spans="1:13" ht="12.75">
      <c r="A41" s="100" t="s">
        <v>24</v>
      </c>
      <c r="B41" s="123">
        <v>2</v>
      </c>
      <c r="C41" s="128">
        <v>100</v>
      </c>
      <c r="D41" s="108">
        <f>SUM(B41*C41)</f>
        <v>200</v>
      </c>
      <c r="F41" s="144">
        <v>2</v>
      </c>
      <c r="G41" s="144">
        <v>1</v>
      </c>
      <c r="H41" s="144">
        <v>2</v>
      </c>
      <c r="M41" s="144"/>
    </row>
    <row r="42" spans="1:13" ht="12.75">
      <c r="A42" s="112" t="s">
        <v>29</v>
      </c>
      <c r="E42" s="129">
        <f>SUM(D40:D41)</f>
        <v>400</v>
      </c>
      <c r="F42" s="144">
        <v>1</v>
      </c>
      <c r="I42" s="144" t="s">
        <v>65</v>
      </c>
      <c r="M42" s="144"/>
    </row>
    <row r="43" spans="1:13" ht="12.75">
      <c r="A43" s="112" t="s">
        <v>67</v>
      </c>
      <c r="E43" s="121">
        <f>SUM(E37:E42)</f>
        <v>25375</v>
      </c>
      <c r="L43" s="192" t="s">
        <v>65</v>
      </c>
      <c r="M43" s="192" t="s">
        <v>65</v>
      </c>
    </row>
    <row r="44" spans="1:13" ht="12.75">
      <c r="A44" s="130" t="s">
        <v>35</v>
      </c>
      <c r="C44" s="131" t="s">
        <v>175</v>
      </c>
      <c r="D44" s="132"/>
      <c r="E44" s="132"/>
      <c r="I44" s="151">
        <v>81835</v>
      </c>
      <c r="J44" s="151">
        <v>74822</v>
      </c>
      <c r="K44" s="162">
        <f>SUM(K37,K28,K23,K12)</f>
        <v>85885</v>
      </c>
      <c r="L44" s="162">
        <f>SUM(L37,L28,L23,L12)</f>
        <v>69685</v>
      </c>
      <c r="M44" s="162">
        <f>SUM(M37,M28,M23,M12)</f>
        <v>72452</v>
      </c>
    </row>
    <row r="45" spans="3:4" ht="12.75">
      <c r="C45" s="134" t="s">
        <v>161</v>
      </c>
      <c r="D45" s="99"/>
    </row>
    <row r="46" spans="1:13" ht="12.75">
      <c r="A46" s="103" t="s">
        <v>6</v>
      </c>
      <c r="M46" s="144"/>
    </row>
    <row r="47" spans="1:13" ht="12.75">
      <c r="A47" s="114" t="s">
        <v>14</v>
      </c>
      <c r="M47" s="144"/>
    </row>
    <row r="48" spans="1:13" ht="12.75">
      <c r="A48" s="100" t="s">
        <v>16</v>
      </c>
      <c r="C48" s="128">
        <v>5700</v>
      </c>
      <c r="I48" s="146" t="s">
        <v>156</v>
      </c>
      <c r="J48" s="146" t="s">
        <v>63</v>
      </c>
      <c r="K48" s="147" t="s">
        <v>174</v>
      </c>
      <c r="L48" s="146" t="s">
        <v>156</v>
      </c>
      <c r="M48" s="146" t="s">
        <v>63</v>
      </c>
    </row>
    <row r="49" spans="1:13" ht="12.75">
      <c r="A49" s="164" t="s">
        <v>15</v>
      </c>
      <c r="C49" s="108">
        <v>2000</v>
      </c>
      <c r="I49" s="149">
        <v>2008</v>
      </c>
      <c r="J49" s="149">
        <v>2010</v>
      </c>
      <c r="K49" s="149">
        <v>2011</v>
      </c>
      <c r="L49" s="148">
        <v>2012</v>
      </c>
      <c r="M49" s="148">
        <v>2013</v>
      </c>
    </row>
    <row r="50" spans="1:13" ht="12.75">
      <c r="A50" s="100" t="s">
        <v>17</v>
      </c>
      <c r="C50" s="128">
        <v>500</v>
      </c>
      <c r="M50" s="144"/>
    </row>
    <row r="51" spans="1:13" ht="12.75">
      <c r="A51" s="112" t="s">
        <v>30</v>
      </c>
      <c r="D51" s="108">
        <f>SUM(C48:C50)</f>
        <v>8200</v>
      </c>
      <c r="I51" s="144">
        <v>8199</v>
      </c>
      <c r="J51" s="144">
        <v>9920</v>
      </c>
      <c r="K51" s="144">
        <v>8088</v>
      </c>
      <c r="L51" s="144">
        <v>8520</v>
      </c>
      <c r="M51" s="144">
        <v>7102</v>
      </c>
    </row>
    <row r="52" spans="1:13" ht="12.75">
      <c r="A52" s="112"/>
      <c r="M52" s="144"/>
    </row>
    <row r="53" spans="1:13" ht="12.75">
      <c r="A53" s="112" t="s">
        <v>42</v>
      </c>
      <c r="D53" s="128">
        <v>5900</v>
      </c>
      <c r="G53" s="160" t="s">
        <v>150</v>
      </c>
      <c r="I53" s="147">
        <v>3411</v>
      </c>
      <c r="J53" s="146">
        <v>6051</v>
      </c>
      <c r="K53" s="144">
        <v>6673</v>
      </c>
      <c r="L53" s="156">
        <v>5660</v>
      </c>
      <c r="M53" s="144">
        <v>4373</v>
      </c>
    </row>
    <row r="54" spans="1:13" ht="12.75">
      <c r="A54" s="112"/>
      <c r="M54" s="144"/>
    </row>
    <row r="55" spans="1:13" ht="12.75">
      <c r="A55" s="112" t="s">
        <v>43</v>
      </c>
      <c r="D55" s="108">
        <v>4500</v>
      </c>
      <c r="I55" s="144">
        <v>3329</v>
      </c>
      <c r="J55" s="144">
        <v>4052</v>
      </c>
      <c r="K55" s="144">
        <v>5550</v>
      </c>
      <c r="L55" s="144">
        <v>2051</v>
      </c>
      <c r="M55" s="144">
        <v>2829</v>
      </c>
    </row>
    <row r="56" spans="1:13" ht="12.75">
      <c r="A56" s="112"/>
      <c r="C56" s="102"/>
      <c r="M56" s="144"/>
    </row>
    <row r="57" spans="1:13" ht="12.75">
      <c r="A57" s="112" t="s">
        <v>162</v>
      </c>
      <c r="C57" s="118">
        <v>45</v>
      </c>
      <c r="D57" s="118">
        <f>C57*B28</f>
        <v>1800</v>
      </c>
      <c r="I57" s="147">
        <v>3585</v>
      </c>
      <c r="J57" s="146">
        <v>3363</v>
      </c>
      <c r="K57" s="144">
        <v>2446</v>
      </c>
      <c r="L57" s="144">
        <v>1227</v>
      </c>
      <c r="M57" s="144">
        <v>3388</v>
      </c>
    </row>
    <row r="58" spans="1:13" ht="12.75">
      <c r="A58" s="112" t="s">
        <v>163</v>
      </c>
      <c r="D58" s="108">
        <v>0</v>
      </c>
      <c r="M58" s="144"/>
    </row>
    <row r="59" spans="1:13" ht="12.75">
      <c r="A59" s="112" t="s">
        <v>32</v>
      </c>
      <c r="D59" s="143">
        <v>31000</v>
      </c>
      <c r="G59" s="160" t="s">
        <v>151</v>
      </c>
      <c r="I59" s="144">
        <v>19966</v>
      </c>
      <c r="J59" s="144">
        <v>30519</v>
      </c>
      <c r="K59" s="144">
        <v>35413</v>
      </c>
      <c r="L59" s="144">
        <v>19060</v>
      </c>
      <c r="M59" s="147">
        <v>31418</v>
      </c>
    </row>
    <row r="60" spans="1:13" ht="12.75">
      <c r="A60" s="112"/>
      <c r="M60" s="144"/>
    </row>
    <row r="61" spans="1:13" ht="12.75">
      <c r="A61" s="112" t="s">
        <v>33</v>
      </c>
      <c r="D61" s="118">
        <v>5500</v>
      </c>
      <c r="I61" s="147">
        <v>4702</v>
      </c>
      <c r="J61" s="146">
        <v>4131</v>
      </c>
      <c r="K61" s="144">
        <v>6443</v>
      </c>
      <c r="L61" s="144">
        <v>3916</v>
      </c>
      <c r="M61" s="144">
        <v>4796</v>
      </c>
    </row>
    <row r="62" spans="1:13" ht="12.75">
      <c r="A62" s="112"/>
      <c r="J62" s="144">
        <v>306</v>
      </c>
      <c r="M62" s="144"/>
    </row>
    <row r="63" spans="1:13" ht="12.75">
      <c r="A63" s="112" t="s">
        <v>34</v>
      </c>
      <c r="D63" s="108">
        <v>1200</v>
      </c>
      <c r="I63" s="144">
        <v>2881</v>
      </c>
      <c r="J63" s="144">
        <v>1693</v>
      </c>
      <c r="K63" s="144">
        <v>883</v>
      </c>
      <c r="L63" s="144">
        <v>1453</v>
      </c>
      <c r="M63" s="144">
        <v>1767</v>
      </c>
    </row>
    <row r="64" ht="12.75">
      <c r="M64" s="144"/>
    </row>
    <row r="65" spans="1:13" ht="12.75">
      <c r="A65" s="112" t="s">
        <v>164</v>
      </c>
      <c r="D65" s="118">
        <v>0</v>
      </c>
      <c r="I65" s="144">
        <v>0</v>
      </c>
      <c r="J65" s="144">
        <v>0</v>
      </c>
      <c r="K65" s="144">
        <v>0</v>
      </c>
      <c r="L65" s="144">
        <v>513</v>
      </c>
      <c r="M65" s="144">
        <v>0</v>
      </c>
    </row>
    <row r="66" ht="12.75">
      <c r="M66" s="144"/>
    </row>
    <row r="67" spans="1:13" ht="12.75">
      <c r="A67" s="130" t="s">
        <v>36</v>
      </c>
      <c r="D67" s="136">
        <f>SUM(D51:D66)</f>
        <v>58100</v>
      </c>
      <c r="I67" s="151">
        <v>46073</v>
      </c>
      <c r="J67" s="151">
        <v>60035</v>
      </c>
      <c r="K67" s="162">
        <f>SUM(K51:K66)</f>
        <v>65496</v>
      </c>
      <c r="L67" s="162">
        <f>SUM(L51:L66)</f>
        <v>42400</v>
      </c>
      <c r="M67" s="162">
        <f>SUM(M51:M66)</f>
        <v>55673</v>
      </c>
    </row>
    <row r="68" spans="8:13" ht="12.75">
      <c r="H68" s="144">
        <v>8100</v>
      </c>
      <c r="M68" s="144"/>
    </row>
    <row r="69" spans="1:13" ht="12.75">
      <c r="A69" s="137" t="s">
        <v>37</v>
      </c>
      <c r="D69" s="136">
        <f>F44-D67</f>
        <v>-58100</v>
      </c>
      <c r="F69" s="144">
        <v>8100</v>
      </c>
      <c r="I69" s="161">
        <v>35762</v>
      </c>
      <c r="J69" s="161">
        <v>14787</v>
      </c>
      <c r="K69" s="154">
        <f>K44-K67</f>
        <v>20389</v>
      </c>
      <c r="L69" s="154">
        <f>L44-L67</f>
        <v>27285</v>
      </c>
      <c r="M69" s="154">
        <f>M44-M67</f>
        <v>16779</v>
      </c>
    </row>
    <row r="70" spans="1:10" ht="12.75">
      <c r="A70" s="137"/>
      <c r="I70" s="161"/>
      <c r="J70" s="161"/>
    </row>
    <row r="71" spans="1:13" ht="12.75">
      <c r="A71" s="137"/>
      <c r="I71" s="161"/>
      <c r="J71" s="161"/>
      <c r="M71" s="144"/>
    </row>
    <row r="72" ht="12.75">
      <c r="M72" s="144"/>
    </row>
    <row r="73" spans="1:13" ht="12.75">
      <c r="A73" s="131" t="s">
        <v>176</v>
      </c>
      <c r="B73" s="132"/>
      <c r="C73" s="132"/>
      <c r="D73" s="138">
        <f>SUM(D51:D66)</f>
        <v>58100</v>
      </c>
      <c r="G73" s="166"/>
      <c r="M73" s="144"/>
    </row>
    <row r="74" spans="1:13" ht="12.75">
      <c r="A74" s="99" t="s">
        <v>165</v>
      </c>
      <c r="B74" s="99"/>
      <c r="D74" s="135">
        <v>49975</v>
      </c>
      <c r="G74" s="166"/>
      <c r="M74" s="144"/>
    </row>
    <row r="75" spans="1:13" ht="12.75">
      <c r="A75" s="131" t="s">
        <v>177</v>
      </c>
      <c r="B75" s="132"/>
      <c r="C75" s="132"/>
      <c r="D75" s="139">
        <f>F44</f>
        <v>0</v>
      </c>
      <c r="G75" s="166"/>
      <c r="M75" s="144"/>
    </row>
    <row r="76" spans="1:13" ht="12.75">
      <c r="A76" s="99" t="s">
        <v>167</v>
      </c>
      <c r="B76" s="99"/>
      <c r="D76" s="113">
        <f>F45</f>
        <v>0</v>
      </c>
      <c r="G76" s="166"/>
      <c r="M76" s="144"/>
    </row>
    <row r="77" spans="1:13" ht="12.75">
      <c r="A77" s="140" t="s">
        <v>178</v>
      </c>
      <c r="B77" s="140"/>
      <c r="C77" s="141"/>
      <c r="D77" s="142">
        <f>D75-D76</f>
        <v>0</v>
      </c>
      <c r="G77" s="166"/>
      <c r="M77" s="144"/>
    </row>
    <row r="78" spans="3:7" ht="12.75">
      <c r="C78" s="99"/>
      <c r="D78" s="99"/>
      <c r="G78" s="166"/>
    </row>
    <row r="80" spans="3:7" ht="12.75">
      <c r="C80" s="99"/>
      <c r="D80" s="99"/>
      <c r="G80" s="166"/>
    </row>
  </sheetData>
  <sheetProtection/>
  <printOptions/>
  <pageMargins left="0.7" right="0.7" top="0.75" bottom="0.75" header="0.3" footer="0.3"/>
  <pageSetup horizontalDpi="600" verticalDpi="600" orientation="landscape" scale="90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76" zoomScalePageLayoutView="0" workbookViewId="0" topLeftCell="A1">
      <selection activeCell="A2" sqref="A2"/>
    </sheetView>
  </sheetViews>
  <sheetFormatPr defaultColWidth="8.8515625" defaultRowHeight="12.75"/>
  <cols>
    <col min="1" max="1" width="40.00390625" style="100" bestFit="1" customWidth="1"/>
    <col min="2" max="2" width="7.7109375" style="100" customWidth="1"/>
    <col min="3" max="3" width="10.8515625" style="100" bestFit="1" customWidth="1"/>
    <col min="4" max="5" width="12.28125" style="100" bestFit="1" customWidth="1"/>
    <col min="6" max="6" width="13.00390625" style="100" bestFit="1" customWidth="1"/>
    <col min="7" max="7" width="8.140625" style="100" bestFit="1" customWidth="1"/>
    <col min="8" max="9" width="9.00390625" style="100" bestFit="1" customWidth="1"/>
    <col min="10" max="16384" width="8.8515625" style="100" customWidth="1"/>
  </cols>
  <sheetData>
    <row r="1" spans="1:11" ht="12.75">
      <c r="A1" s="230" t="s">
        <v>154</v>
      </c>
      <c r="B1" s="231"/>
      <c r="C1" s="231"/>
      <c r="D1" s="232"/>
      <c r="G1" s="144"/>
      <c r="H1" s="144"/>
      <c r="I1" s="144"/>
      <c r="J1" s="144"/>
      <c r="K1" s="144"/>
    </row>
    <row r="2" spans="1:11" ht="12.75">
      <c r="A2" s="101" t="s">
        <v>155</v>
      </c>
      <c r="G2" s="145" t="s">
        <v>156</v>
      </c>
      <c r="H2" s="145" t="s">
        <v>63</v>
      </c>
      <c r="I2" s="151" t="s">
        <v>156</v>
      </c>
      <c r="J2" s="151" t="s">
        <v>63</v>
      </c>
      <c r="K2" s="162" t="s">
        <v>172</v>
      </c>
    </row>
    <row r="3" spans="7:11" ht="12.75">
      <c r="G3" s="148">
        <v>2008</v>
      </c>
      <c r="H3" s="148">
        <v>2010</v>
      </c>
      <c r="I3" s="149">
        <v>2008</v>
      </c>
      <c r="J3" s="149">
        <v>2010</v>
      </c>
      <c r="K3" s="149">
        <v>2011</v>
      </c>
    </row>
    <row r="4" spans="1:11" ht="12.75">
      <c r="A4" s="103" t="s">
        <v>0</v>
      </c>
      <c r="B4" s="103" t="s">
        <v>11</v>
      </c>
      <c r="C4" s="103" t="s">
        <v>12</v>
      </c>
      <c r="D4" s="103" t="s">
        <v>13</v>
      </c>
      <c r="G4" s="150" t="s">
        <v>66</v>
      </c>
      <c r="H4" s="150" t="s">
        <v>66</v>
      </c>
      <c r="I4" s="144"/>
      <c r="J4" s="144"/>
      <c r="K4" s="144"/>
    </row>
    <row r="5" spans="1:11" ht="12.75">
      <c r="A5" s="104" t="s">
        <v>18</v>
      </c>
      <c r="B5" s="103"/>
      <c r="C5" s="103"/>
      <c r="D5" s="103"/>
      <c r="G5" s="144"/>
      <c r="H5" s="144"/>
      <c r="I5" s="144"/>
      <c r="J5" s="144"/>
      <c r="K5" s="144"/>
    </row>
    <row r="6" spans="1:11" ht="12.75">
      <c r="A6" s="100" t="s">
        <v>1</v>
      </c>
      <c r="B6" s="105">
        <f>SUM(B7:B9)</f>
        <v>143</v>
      </c>
      <c r="D6" s="106">
        <f>SUM(D7:D9)</f>
        <v>18950</v>
      </c>
      <c r="G6" s="151">
        <v>153</v>
      </c>
      <c r="H6" s="151">
        <v>137</v>
      </c>
      <c r="I6" s="144">
        <v>19610</v>
      </c>
      <c r="J6" s="144">
        <v>18495</v>
      </c>
      <c r="K6" s="144">
        <v>20775</v>
      </c>
    </row>
    <row r="7" spans="1:11" ht="12.75">
      <c r="A7" s="100" t="s">
        <v>48</v>
      </c>
      <c r="B7" s="107">
        <v>78</v>
      </c>
      <c r="C7" s="108">
        <v>150</v>
      </c>
      <c r="D7" s="109">
        <v>11700</v>
      </c>
      <c r="G7" s="144">
        <v>78</v>
      </c>
      <c r="H7" s="144">
        <v>74</v>
      </c>
      <c r="I7" s="144"/>
      <c r="J7" s="144"/>
      <c r="K7" s="144"/>
    </row>
    <row r="8" spans="1:11" ht="12.75">
      <c r="A8" s="100" t="s">
        <v>49</v>
      </c>
      <c r="B8" s="107">
        <v>30</v>
      </c>
      <c r="C8" s="108">
        <v>125</v>
      </c>
      <c r="D8" s="109">
        <v>3750</v>
      </c>
      <c r="G8" s="144">
        <v>33</v>
      </c>
      <c r="H8" s="144">
        <v>30</v>
      </c>
      <c r="I8" s="144"/>
      <c r="J8" s="144"/>
      <c r="K8" s="144"/>
    </row>
    <row r="9" spans="1:11" ht="12.75">
      <c r="A9" s="100" t="s">
        <v>50</v>
      </c>
      <c r="B9" s="107">
        <v>35</v>
      </c>
      <c r="C9" s="108">
        <v>100</v>
      </c>
      <c r="D9" s="109">
        <f>B9*C9</f>
        <v>3500</v>
      </c>
      <c r="G9" s="144">
        <v>42</v>
      </c>
      <c r="H9" s="144">
        <v>33</v>
      </c>
      <c r="I9" s="144"/>
      <c r="J9" s="144"/>
      <c r="K9" s="144"/>
    </row>
    <row r="10" spans="1:11" ht="12.75">
      <c r="A10" s="100" t="s">
        <v>2</v>
      </c>
      <c r="B10" s="100">
        <v>5</v>
      </c>
      <c r="C10" s="108">
        <v>75</v>
      </c>
      <c r="D10" s="108">
        <v>375</v>
      </c>
      <c r="G10" s="144">
        <v>5</v>
      </c>
      <c r="H10" s="144">
        <v>2</v>
      </c>
      <c r="I10" s="144">
        <v>300</v>
      </c>
      <c r="J10" s="144">
        <v>1375</v>
      </c>
      <c r="K10" s="144">
        <v>475</v>
      </c>
    </row>
    <row r="11" spans="1:11" ht="12.75">
      <c r="A11" s="100" t="s">
        <v>3</v>
      </c>
      <c r="B11" s="100">
        <v>15</v>
      </c>
      <c r="C11" s="108">
        <v>150</v>
      </c>
      <c r="D11" s="108">
        <v>2250</v>
      </c>
      <c r="G11" s="144">
        <v>19</v>
      </c>
      <c r="H11" s="144">
        <v>8</v>
      </c>
      <c r="I11" s="144">
        <v>1875</v>
      </c>
      <c r="J11" s="152" t="s">
        <v>157</v>
      </c>
      <c r="K11" s="163" t="s">
        <v>173</v>
      </c>
    </row>
    <row r="12" spans="1:11" ht="12.75">
      <c r="A12" s="112" t="s">
        <v>25</v>
      </c>
      <c r="B12" s="105">
        <f>SUM(B7:B11)</f>
        <v>163</v>
      </c>
      <c r="E12" s="113">
        <f>SUM(D7:D11)</f>
        <v>21575</v>
      </c>
      <c r="G12" s="153">
        <v>177</v>
      </c>
      <c r="H12" s="153">
        <v>147</v>
      </c>
      <c r="I12" s="154">
        <v>21785</v>
      </c>
      <c r="J12" s="154">
        <v>19870</v>
      </c>
      <c r="K12" s="154">
        <f>SUM(K6:K11)</f>
        <v>21250</v>
      </c>
    </row>
    <row r="13" spans="7:11" ht="12.75">
      <c r="G13" s="144"/>
      <c r="H13" s="144"/>
      <c r="I13" s="144"/>
      <c r="J13" s="144"/>
      <c r="K13" s="144"/>
    </row>
    <row r="14" spans="1:11" ht="12.75">
      <c r="A14" s="114" t="s">
        <v>19</v>
      </c>
      <c r="G14" s="144"/>
      <c r="H14" s="144"/>
      <c r="I14" s="144"/>
      <c r="J14" s="144"/>
      <c r="K14" s="144"/>
    </row>
    <row r="15" spans="1:11" ht="12.75">
      <c r="A15" s="100" t="s">
        <v>20</v>
      </c>
      <c r="B15" s="105">
        <f>SUM(B16:B19)</f>
        <v>75</v>
      </c>
      <c r="D15" s="106">
        <f>SUM(D16:D19)</f>
        <v>8600</v>
      </c>
      <c r="E15" s="115" t="s">
        <v>158</v>
      </c>
      <c r="G15" s="151">
        <v>71</v>
      </c>
      <c r="H15" s="151">
        <v>121</v>
      </c>
      <c r="I15" s="144">
        <v>2185</v>
      </c>
      <c r="J15" s="144">
        <v>12158</v>
      </c>
      <c r="K15" s="144">
        <v>13760</v>
      </c>
    </row>
    <row r="16" spans="1:11" ht="12.75">
      <c r="A16" s="116" t="s">
        <v>51</v>
      </c>
      <c r="B16" s="99">
        <v>10</v>
      </c>
      <c r="C16" s="108">
        <v>115</v>
      </c>
      <c r="D16" s="113">
        <f>SUM(B16*C16)</f>
        <v>1150</v>
      </c>
      <c r="E16" s="117">
        <v>115</v>
      </c>
      <c r="G16" s="144">
        <v>9</v>
      </c>
      <c r="H16" s="144">
        <v>19</v>
      </c>
      <c r="I16" s="144"/>
      <c r="J16" s="144"/>
      <c r="K16" s="144"/>
    </row>
    <row r="17" spans="1:11" ht="12.75">
      <c r="A17" s="100" t="s">
        <v>52</v>
      </c>
      <c r="B17" s="99">
        <v>15</v>
      </c>
      <c r="C17" s="108">
        <v>130</v>
      </c>
      <c r="D17" s="113">
        <f>SUM(B17*C17)</f>
        <v>1950</v>
      </c>
      <c r="E17" s="117">
        <v>130</v>
      </c>
      <c r="G17" s="144">
        <v>25</v>
      </c>
      <c r="H17" s="144">
        <v>38</v>
      </c>
      <c r="I17" s="144"/>
      <c r="J17" s="144"/>
      <c r="K17" s="144"/>
    </row>
    <row r="18" spans="1:11" ht="12.75">
      <c r="A18" s="116" t="s">
        <v>159</v>
      </c>
      <c r="B18" s="99">
        <v>10</v>
      </c>
      <c r="C18" s="108">
        <v>90</v>
      </c>
      <c r="D18" s="113">
        <f>SUM(B18*C18)</f>
        <v>900</v>
      </c>
      <c r="E18" s="117">
        <v>115</v>
      </c>
      <c r="G18" s="144">
        <v>37</v>
      </c>
      <c r="H18" s="144">
        <v>64</v>
      </c>
      <c r="I18" s="144"/>
      <c r="J18" s="144"/>
      <c r="K18" s="144"/>
    </row>
    <row r="19" spans="1:11" ht="12.75">
      <c r="A19" s="116" t="s">
        <v>170</v>
      </c>
      <c r="B19" s="99">
        <v>40</v>
      </c>
      <c r="C19" s="108">
        <v>115</v>
      </c>
      <c r="D19" s="113">
        <f>SUM(B19*C19)</f>
        <v>4600</v>
      </c>
      <c r="E19" s="117"/>
      <c r="G19" s="144"/>
      <c r="H19" s="144"/>
      <c r="I19" s="144"/>
      <c r="J19" s="144"/>
      <c r="K19" s="144"/>
    </row>
    <row r="20" spans="1:11" ht="12.75">
      <c r="A20" s="116" t="s">
        <v>146</v>
      </c>
      <c r="B20" s="100">
        <v>20</v>
      </c>
      <c r="C20" s="108">
        <v>35</v>
      </c>
      <c r="D20" s="108">
        <f>SUM(B20*C20)</f>
        <v>700</v>
      </c>
      <c r="E20" s="117">
        <v>35</v>
      </c>
      <c r="G20" s="144">
        <v>10</v>
      </c>
      <c r="H20" s="144">
        <v>21</v>
      </c>
      <c r="I20" s="144"/>
      <c r="J20" s="144"/>
      <c r="K20" s="144"/>
    </row>
    <row r="21" spans="1:11" ht="12.75">
      <c r="A21" s="116" t="s">
        <v>145</v>
      </c>
      <c r="D21" s="118">
        <v>2000</v>
      </c>
      <c r="G21" s="144"/>
      <c r="H21" s="144"/>
      <c r="I21" s="144">
        <v>6580</v>
      </c>
      <c r="J21" s="144">
        <v>2215</v>
      </c>
      <c r="K21" s="144">
        <v>1445</v>
      </c>
    </row>
    <row r="22" spans="1:11" ht="12.75">
      <c r="A22" s="116" t="s">
        <v>160</v>
      </c>
      <c r="D22" s="110"/>
      <c r="G22" s="144"/>
      <c r="H22" s="144"/>
      <c r="I22" s="144">
        <v>-325</v>
      </c>
      <c r="J22" s="144">
        <v>-1471</v>
      </c>
      <c r="K22" s="144">
        <v>-2275</v>
      </c>
    </row>
    <row r="23" spans="1:11" ht="12.75">
      <c r="A23" s="112" t="s">
        <v>26</v>
      </c>
      <c r="B23" s="105">
        <f>SUM(B16:B22)</f>
        <v>95</v>
      </c>
      <c r="E23" s="109">
        <f>SUM(D16:D21)</f>
        <v>11300</v>
      </c>
      <c r="G23" s="144"/>
      <c r="H23" s="144"/>
      <c r="I23" s="154">
        <v>8440</v>
      </c>
      <c r="J23" s="154">
        <f>SUM(J15:J22)</f>
        <v>12902</v>
      </c>
      <c r="K23" s="154">
        <f>SUM(K15:K22)</f>
        <v>12930</v>
      </c>
    </row>
    <row r="24" spans="7:11" ht="12.75">
      <c r="G24" s="144"/>
      <c r="H24" s="149"/>
      <c r="I24" s="144"/>
      <c r="J24" s="144"/>
      <c r="K24" s="144"/>
    </row>
    <row r="25" spans="1:11" ht="12.75">
      <c r="A25" s="114" t="s">
        <v>4</v>
      </c>
      <c r="E25" s="115">
        <v>2011</v>
      </c>
      <c r="G25" s="144"/>
      <c r="H25" s="150"/>
      <c r="I25" s="144"/>
      <c r="J25" s="144"/>
      <c r="K25" s="144"/>
    </row>
    <row r="26" spans="1:11" ht="12.75">
      <c r="A26" s="100" t="s">
        <v>54</v>
      </c>
      <c r="B26" s="119">
        <v>30</v>
      </c>
      <c r="C26" s="108">
        <v>445</v>
      </c>
      <c r="D26" s="106">
        <f>SUM(B26*C26)</f>
        <v>13350</v>
      </c>
      <c r="E26" s="117">
        <v>445</v>
      </c>
      <c r="G26" s="155">
        <v>37</v>
      </c>
      <c r="H26" s="156">
        <v>33</v>
      </c>
      <c r="I26" s="144"/>
      <c r="J26" s="144"/>
      <c r="K26" s="144"/>
    </row>
    <row r="27" spans="1:11" ht="12.75">
      <c r="A27" s="100" t="s">
        <v>55</v>
      </c>
      <c r="B27" s="100">
        <v>10</v>
      </c>
      <c r="C27" s="108">
        <v>695</v>
      </c>
      <c r="D27" s="106">
        <f>SUM(B27*C27)</f>
        <v>6950</v>
      </c>
      <c r="E27" s="117">
        <v>695</v>
      </c>
      <c r="G27" s="155">
        <v>11</v>
      </c>
      <c r="H27" s="144">
        <v>8</v>
      </c>
      <c r="I27" s="144"/>
      <c r="J27" s="144"/>
      <c r="K27" s="144"/>
    </row>
    <row r="28" spans="1:11" ht="12.75">
      <c r="A28" s="112" t="s">
        <v>27</v>
      </c>
      <c r="B28" s="120">
        <f>SUM(B26:B27)</f>
        <v>40</v>
      </c>
      <c r="E28" s="121">
        <f>SUM(D26:D27)</f>
        <v>20300</v>
      </c>
      <c r="G28" s="151">
        <v>51</v>
      </c>
      <c r="H28" s="151">
        <v>41</v>
      </c>
      <c r="I28" s="154">
        <v>23740</v>
      </c>
      <c r="J28" s="154">
        <v>21325</v>
      </c>
      <c r="K28" s="154">
        <v>25030</v>
      </c>
    </row>
    <row r="29" spans="7:11" ht="12.75">
      <c r="G29" s="144"/>
      <c r="H29" s="157">
        <v>2010</v>
      </c>
      <c r="I29" s="144"/>
      <c r="J29" s="144"/>
      <c r="K29" s="144"/>
    </row>
    <row r="30" spans="1:11" ht="12.75">
      <c r="A30" s="114" t="s">
        <v>5</v>
      </c>
      <c r="G30" s="144"/>
      <c r="H30" s="150"/>
      <c r="I30" s="144"/>
      <c r="J30" s="144"/>
      <c r="K30" s="144"/>
    </row>
    <row r="31" spans="1:11" ht="12.75">
      <c r="A31" s="100" t="s">
        <v>56</v>
      </c>
      <c r="B31" s="100">
        <v>0</v>
      </c>
      <c r="C31" s="108">
        <v>1250</v>
      </c>
      <c r="D31" s="108">
        <v>0</v>
      </c>
      <c r="G31" s="144">
        <v>1</v>
      </c>
      <c r="H31" s="144">
        <v>0</v>
      </c>
      <c r="I31" s="144"/>
      <c r="J31" s="144"/>
      <c r="K31" s="144"/>
    </row>
    <row r="32" spans="1:11" ht="12.75">
      <c r="A32" s="100" t="s">
        <v>57</v>
      </c>
      <c r="B32" s="110">
        <v>2</v>
      </c>
      <c r="C32" s="108">
        <v>950</v>
      </c>
      <c r="D32" s="108">
        <f>B32*C32</f>
        <v>1900</v>
      </c>
      <c r="G32" s="144">
        <v>2</v>
      </c>
      <c r="H32" s="144">
        <v>2</v>
      </c>
      <c r="I32" s="144"/>
      <c r="J32" s="144"/>
      <c r="K32" s="144"/>
    </row>
    <row r="33" spans="1:11" ht="12.75">
      <c r="A33" s="100" t="s">
        <v>58</v>
      </c>
      <c r="B33" s="123">
        <v>2</v>
      </c>
      <c r="C33" s="108">
        <v>750</v>
      </c>
      <c r="D33" s="108">
        <f>B33*C33</f>
        <v>1500</v>
      </c>
      <c r="G33" s="144">
        <v>2</v>
      </c>
      <c r="H33" s="144">
        <v>2</v>
      </c>
      <c r="I33" s="144"/>
      <c r="J33" s="144"/>
      <c r="K33" s="144"/>
    </row>
    <row r="34" spans="1:11" ht="12.75">
      <c r="A34" s="100" t="s">
        <v>9</v>
      </c>
      <c r="B34" s="124">
        <v>1</v>
      </c>
      <c r="C34" s="108">
        <v>500</v>
      </c>
      <c r="D34" s="108">
        <v>500</v>
      </c>
      <c r="G34" s="144">
        <v>1</v>
      </c>
      <c r="H34" s="152">
        <v>0</v>
      </c>
      <c r="I34" s="144"/>
      <c r="J34" s="144"/>
      <c r="K34" s="144"/>
    </row>
    <row r="35" spans="1:11" ht="12.75">
      <c r="A35" s="116" t="s">
        <v>148</v>
      </c>
      <c r="B35" s="124">
        <v>9</v>
      </c>
      <c r="C35" s="108">
        <v>225</v>
      </c>
      <c r="D35" s="108">
        <v>2025</v>
      </c>
      <c r="G35" s="144">
        <v>0</v>
      </c>
      <c r="H35" s="144">
        <v>7</v>
      </c>
      <c r="I35" s="144"/>
      <c r="J35" s="144"/>
      <c r="K35" s="144"/>
    </row>
    <row r="36" spans="1:11" ht="12.75">
      <c r="A36" s="100" t="s">
        <v>44</v>
      </c>
      <c r="B36" s="122">
        <v>18</v>
      </c>
      <c r="D36" s="125">
        <v>18000</v>
      </c>
      <c r="G36" s="144">
        <v>18</v>
      </c>
      <c r="H36" s="144">
        <v>18</v>
      </c>
      <c r="I36" s="144"/>
      <c r="J36" s="144"/>
      <c r="K36" s="144"/>
    </row>
    <row r="37" spans="1:11" ht="12.75">
      <c r="A37" s="112" t="s">
        <v>28</v>
      </c>
      <c r="B37" s="126">
        <f>SUM(B31:B36)</f>
        <v>32</v>
      </c>
      <c r="E37" s="127">
        <f>SUM(D31:D36)</f>
        <v>23925</v>
      </c>
      <c r="G37" s="153">
        <v>24</v>
      </c>
      <c r="H37" s="153">
        <v>29</v>
      </c>
      <c r="I37" s="154">
        <v>27870</v>
      </c>
      <c r="J37" s="154">
        <v>20725</v>
      </c>
      <c r="K37" s="154">
        <v>26675</v>
      </c>
    </row>
    <row r="38" spans="7:11" ht="12.75">
      <c r="G38" s="144"/>
      <c r="H38" s="157">
        <v>2010</v>
      </c>
      <c r="I38" s="144"/>
      <c r="J38" s="144"/>
      <c r="K38" s="144"/>
    </row>
    <row r="39" spans="1:11" ht="12.75">
      <c r="A39" s="114" t="s">
        <v>22</v>
      </c>
      <c r="G39" s="144"/>
      <c r="H39" s="158"/>
      <c r="I39" s="144"/>
      <c r="J39" s="144"/>
      <c r="K39" s="144"/>
    </row>
    <row r="40" spans="1:11" ht="12.75">
      <c r="A40" s="100" t="s">
        <v>23</v>
      </c>
      <c r="B40" s="123">
        <v>2</v>
      </c>
      <c r="C40" s="128">
        <v>200</v>
      </c>
      <c r="D40" s="108">
        <f>SUM(B40*C40)</f>
        <v>400</v>
      </c>
      <c r="G40" s="159">
        <v>5</v>
      </c>
      <c r="H40" s="144">
        <v>2</v>
      </c>
      <c r="I40" s="144"/>
      <c r="J40" s="144"/>
      <c r="K40" s="144"/>
    </row>
    <row r="41" spans="1:11" ht="12.75">
      <c r="A41" s="100" t="s">
        <v>24</v>
      </c>
      <c r="B41" s="123">
        <v>2</v>
      </c>
      <c r="C41" s="128">
        <v>100</v>
      </c>
      <c r="D41" s="108">
        <f>SUM(B41*C41)</f>
        <v>200</v>
      </c>
      <c r="G41" s="144">
        <v>1</v>
      </c>
      <c r="H41" s="144">
        <v>2</v>
      </c>
      <c r="I41" s="144"/>
      <c r="J41" s="144"/>
      <c r="K41" s="144"/>
    </row>
    <row r="42" spans="1:11" ht="12.75">
      <c r="A42" s="112" t="s">
        <v>29</v>
      </c>
      <c r="E42" s="129">
        <f>SUM(D40:D41)</f>
        <v>600</v>
      </c>
      <c r="G42" s="144"/>
      <c r="H42" s="144"/>
      <c r="I42" s="144" t="s">
        <v>65</v>
      </c>
      <c r="J42" s="144"/>
      <c r="K42" s="144"/>
    </row>
    <row r="43" spans="1:11" ht="12.75">
      <c r="A43" s="112" t="s">
        <v>67</v>
      </c>
      <c r="E43" s="121">
        <f>SUM(E37:E42)</f>
        <v>24525</v>
      </c>
      <c r="G43" s="144"/>
      <c r="H43" s="144"/>
      <c r="I43" s="144"/>
      <c r="J43" s="144"/>
      <c r="K43" s="144"/>
    </row>
    <row r="44" spans="1:11" ht="12.75">
      <c r="A44" s="130" t="s">
        <v>35</v>
      </c>
      <c r="C44" s="131" t="s">
        <v>161</v>
      </c>
      <c r="D44" s="132"/>
      <c r="E44" s="132"/>
      <c r="F44" s="133">
        <f>E12+E23+E28+E43</f>
        <v>77700</v>
      </c>
      <c r="G44" s="144"/>
      <c r="H44" s="144"/>
      <c r="I44" s="151">
        <v>81835</v>
      </c>
      <c r="J44" s="151">
        <v>74822</v>
      </c>
      <c r="K44" s="162">
        <f>SUM(K37,K28,K23,K12)</f>
        <v>85885</v>
      </c>
    </row>
    <row r="45" spans="3:11" ht="12.75">
      <c r="C45" s="134" t="s">
        <v>149</v>
      </c>
      <c r="D45" s="99"/>
      <c r="F45" s="135">
        <v>70675</v>
      </c>
      <c r="G45" s="144"/>
      <c r="H45" s="144"/>
      <c r="I45" s="144"/>
      <c r="J45" s="144"/>
      <c r="K45" s="144"/>
    </row>
    <row r="46" spans="1:11" ht="12.75">
      <c r="A46" s="103" t="s">
        <v>6</v>
      </c>
      <c r="G46" s="144"/>
      <c r="H46" s="144"/>
      <c r="I46" s="144"/>
      <c r="J46" s="144"/>
      <c r="K46" s="144"/>
    </row>
    <row r="47" spans="1:11" ht="12.75">
      <c r="A47" s="114" t="s">
        <v>14</v>
      </c>
      <c r="G47" s="144"/>
      <c r="H47" s="144"/>
      <c r="I47" s="144"/>
      <c r="J47" s="144"/>
      <c r="K47" s="144"/>
    </row>
    <row r="48" spans="1:11" ht="12.75">
      <c r="A48" s="100" t="s">
        <v>16</v>
      </c>
      <c r="C48" s="128">
        <v>5500</v>
      </c>
      <c r="G48" s="144"/>
      <c r="H48" s="144"/>
      <c r="I48" s="146" t="s">
        <v>156</v>
      </c>
      <c r="J48" s="146" t="s">
        <v>63</v>
      </c>
      <c r="K48" s="147" t="s">
        <v>174</v>
      </c>
    </row>
    <row r="49" spans="1:11" ht="12.75">
      <c r="A49" s="100" t="s">
        <v>15</v>
      </c>
      <c r="C49" s="108">
        <v>2000</v>
      </c>
      <c r="G49" s="144"/>
      <c r="H49" s="144"/>
      <c r="I49" s="149">
        <v>2008</v>
      </c>
      <c r="J49" s="149">
        <v>2010</v>
      </c>
      <c r="K49" s="149">
        <v>2011</v>
      </c>
    </row>
    <row r="50" spans="1:11" ht="12.75">
      <c r="A50" s="100" t="s">
        <v>17</v>
      </c>
      <c r="C50" s="128">
        <v>500</v>
      </c>
      <c r="G50" s="144"/>
      <c r="H50" s="144"/>
      <c r="K50" s="144"/>
    </row>
    <row r="51" spans="1:11" ht="12.75">
      <c r="A51" s="112" t="s">
        <v>30</v>
      </c>
      <c r="D51" s="108">
        <v>8000</v>
      </c>
      <c r="G51" s="144"/>
      <c r="H51" s="144"/>
      <c r="I51" s="144">
        <v>8199</v>
      </c>
      <c r="J51" s="144">
        <v>9920</v>
      </c>
      <c r="K51" s="144">
        <v>8088</v>
      </c>
    </row>
    <row r="52" spans="1:11" ht="12.75">
      <c r="A52" s="112"/>
      <c r="G52" s="160" t="s">
        <v>150</v>
      </c>
      <c r="H52" s="144"/>
      <c r="I52" s="144"/>
      <c r="J52" s="144"/>
      <c r="K52" s="144"/>
    </row>
    <row r="53" spans="1:11" ht="12.75">
      <c r="A53" s="112" t="s">
        <v>42</v>
      </c>
      <c r="D53" s="128">
        <v>5000</v>
      </c>
      <c r="G53" s="144"/>
      <c r="H53" s="144"/>
      <c r="I53" s="147">
        <v>3411</v>
      </c>
      <c r="J53" s="146">
        <v>6051</v>
      </c>
      <c r="K53" s="144">
        <v>6673</v>
      </c>
    </row>
    <row r="54" spans="1:11" ht="12.75">
      <c r="A54" s="112"/>
      <c r="G54" s="144"/>
      <c r="H54" s="144"/>
      <c r="I54" s="144"/>
      <c r="J54" s="144"/>
      <c r="K54" s="144"/>
    </row>
    <row r="55" spans="1:11" ht="12.75">
      <c r="A55" s="112" t="s">
        <v>43</v>
      </c>
      <c r="D55" s="108">
        <v>3000</v>
      </c>
      <c r="G55" s="144"/>
      <c r="H55" s="144"/>
      <c r="I55" s="144">
        <v>3329</v>
      </c>
      <c r="J55" s="144">
        <v>4052</v>
      </c>
      <c r="K55" s="144">
        <v>5550</v>
      </c>
    </row>
    <row r="56" spans="1:11" ht="12.75">
      <c r="A56" s="112"/>
      <c r="C56" s="102"/>
      <c r="G56" s="144"/>
      <c r="H56" s="144"/>
      <c r="I56" s="144"/>
      <c r="J56" s="144"/>
      <c r="K56" s="144"/>
    </row>
    <row r="57" spans="1:11" ht="12.75">
      <c r="A57" s="112" t="s">
        <v>162</v>
      </c>
      <c r="C57" s="118">
        <v>35</v>
      </c>
      <c r="D57" s="118">
        <f>C57*B28</f>
        <v>1400</v>
      </c>
      <c r="G57" s="144"/>
      <c r="H57" s="144"/>
      <c r="I57" s="147">
        <v>3585</v>
      </c>
      <c r="J57" s="146">
        <v>3363</v>
      </c>
      <c r="K57" s="144">
        <v>2446</v>
      </c>
    </row>
    <row r="58" spans="1:11" ht="12.75">
      <c r="A58" s="112" t="s">
        <v>163</v>
      </c>
      <c r="D58" s="108">
        <v>375</v>
      </c>
      <c r="G58" s="160" t="s">
        <v>151</v>
      </c>
      <c r="H58" s="144"/>
      <c r="I58" s="144"/>
      <c r="J58" s="144"/>
      <c r="K58" s="144"/>
    </row>
    <row r="59" spans="1:11" ht="12.75">
      <c r="A59" s="112" t="s">
        <v>32</v>
      </c>
      <c r="D59" s="143">
        <v>25000</v>
      </c>
      <c r="G59" s="144"/>
      <c r="H59" s="144"/>
      <c r="I59" s="144">
        <v>19966</v>
      </c>
      <c r="J59" s="144">
        <v>30519</v>
      </c>
      <c r="K59" s="144">
        <v>35413</v>
      </c>
    </row>
    <row r="60" spans="1:11" ht="12.75">
      <c r="A60" s="112"/>
      <c r="G60" s="144"/>
      <c r="H60" s="144"/>
      <c r="I60" s="144"/>
      <c r="J60" s="144"/>
      <c r="K60" s="144"/>
    </row>
    <row r="61" spans="1:11" ht="12.75">
      <c r="A61" s="112" t="s">
        <v>33</v>
      </c>
      <c r="D61" s="118">
        <v>5000</v>
      </c>
      <c r="G61" s="144"/>
      <c r="H61" s="144"/>
      <c r="I61" s="147">
        <v>4702</v>
      </c>
      <c r="J61" s="146">
        <v>4131</v>
      </c>
      <c r="K61" s="144">
        <v>6443</v>
      </c>
    </row>
    <row r="62" spans="1:11" ht="12.75">
      <c r="A62" s="112"/>
      <c r="G62" s="144"/>
      <c r="H62" s="144"/>
      <c r="I62" s="144"/>
      <c r="J62" s="144">
        <v>306</v>
      </c>
      <c r="K62" s="144"/>
    </row>
    <row r="63" spans="1:11" ht="12.75">
      <c r="A63" s="112" t="s">
        <v>34</v>
      </c>
      <c r="D63" s="108">
        <v>1500</v>
      </c>
      <c r="G63" s="144"/>
      <c r="H63" s="144"/>
      <c r="I63" s="144">
        <v>2881</v>
      </c>
      <c r="J63" s="144">
        <v>1693</v>
      </c>
      <c r="K63" s="144">
        <v>883</v>
      </c>
    </row>
    <row r="64" spans="7:11" ht="12.75">
      <c r="G64" s="144"/>
      <c r="H64" s="144"/>
      <c r="I64" s="144"/>
      <c r="J64" s="144"/>
      <c r="K64" s="144"/>
    </row>
    <row r="65" spans="1:11" ht="12.75">
      <c r="A65" s="112" t="s">
        <v>164</v>
      </c>
      <c r="D65" s="118">
        <v>700</v>
      </c>
      <c r="G65" s="144"/>
      <c r="H65" s="144"/>
      <c r="I65" s="144">
        <v>0</v>
      </c>
      <c r="J65" s="144">
        <v>0</v>
      </c>
      <c r="K65" s="144">
        <v>0</v>
      </c>
    </row>
    <row r="66" spans="7:11" ht="12.75">
      <c r="G66" s="144"/>
      <c r="H66" s="144"/>
      <c r="I66" s="144"/>
      <c r="J66" s="144"/>
      <c r="K66" s="144"/>
    </row>
    <row r="67" spans="1:11" ht="12.75">
      <c r="A67" s="130" t="s">
        <v>36</v>
      </c>
      <c r="D67" s="136">
        <f>SUM(D51:D66)</f>
        <v>49975</v>
      </c>
      <c r="G67" s="144"/>
      <c r="H67" s="144">
        <v>8100</v>
      </c>
      <c r="I67" s="151">
        <v>46073</v>
      </c>
      <c r="J67" s="151">
        <v>60035</v>
      </c>
      <c r="K67" s="162">
        <f>SUM(K51:K66)</f>
        <v>65496</v>
      </c>
    </row>
    <row r="68" spans="7:11" ht="12.75">
      <c r="G68" s="144"/>
      <c r="H68" s="144"/>
      <c r="I68" s="144"/>
      <c r="J68" s="144"/>
      <c r="K68" s="144"/>
    </row>
    <row r="69" spans="1:11" ht="12.75">
      <c r="A69" s="137" t="s">
        <v>37</v>
      </c>
      <c r="D69" s="136">
        <f>F44-D67</f>
        <v>27725</v>
      </c>
      <c r="G69" s="144"/>
      <c r="H69" s="144"/>
      <c r="I69" s="161">
        <v>35762</v>
      </c>
      <c r="J69" s="161">
        <v>14787</v>
      </c>
      <c r="K69" s="154">
        <f>K44-K67</f>
        <v>20389</v>
      </c>
    </row>
    <row r="70" spans="1:11" ht="12.75">
      <c r="A70" s="137"/>
      <c r="G70" s="144"/>
      <c r="H70" s="144"/>
      <c r="I70" s="161"/>
      <c r="J70" s="161"/>
      <c r="K70" s="144"/>
    </row>
    <row r="71" spans="1:11" ht="12.75">
      <c r="A71" s="137"/>
      <c r="G71" s="144"/>
      <c r="H71" s="144"/>
      <c r="I71" s="144"/>
      <c r="J71" s="144"/>
      <c r="K71" s="144"/>
    </row>
    <row r="72" ht="12.75">
      <c r="G72" s="113"/>
    </row>
    <row r="73" spans="1:7" ht="12.75">
      <c r="A73" s="131" t="s">
        <v>165</v>
      </c>
      <c r="B73" s="132"/>
      <c r="C73" s="132"/>
      <c r="D73" s="138">
        <f>SUM(D51:D66)</f>
        <v>49975</v>
      </c>
      <c r="G73" s="113"/>
    </row>
    <row r="74" spans="1:7" ht="12.75">
      <c r="A74" s="99" t="s">
        <v>166</v>
      </c>
      <c r="B74" s="99"/>
      <c r="D74" s="135">
        <v>54300</v>
      </c>
      <c r="G74" s="113"/>
    </row>
    <row r="75" spans="1:7" ht="12.75">
      <c r="A75" s="131" t="s">
        <v>167</v>
      </c>
      <c r="B75" s="132"/>
      <c r="C75" s="132"/>
      <c r="D75" s="139">
        <f>F44</f>
        <v>77700</v>
      </c>
      <c r="G75" s="113"/>
    </row>
    <row r="76" spans="1:7" ht="12.75">
      <c r="A76" s="99" t="s">
        <v>168</v>
      </c>
      <c r="B76" s="99"/>
      <c r="D76" s="113">
        <f>F45</f>
        <v>70675</v>
      </c>
      <c r="G76" s="113"/>
    </row>
    <row r="77" spans="1:7" ht="12.75">
      <c r="A77" s="140" t="s">
        <v>169</v>
      </c>
      <c r="B77" s="140"/>
      <c r="C77" s="141"/>
      <c r="D77" s="142">
        <f>D75-D76</f>
        <v>7025</v>
      </c>
      <c r="G77" s="113"/>
    </row>
    <row r="78" spans="3:4" ht="12.75">
      <c r="C78" s="99"/>
      <c r="D78" s="99"/>
    </row>
    <row r="79" ht="12.75">
      <c r="G79" s="113"/>
    </row>
    <row r="80" spans="3:4" ht="12.75">
      <c r="C80" s="99"/>
      <c r="D80" s="9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scale="90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60" zoomScalePageLayoutView="0" workbookViewId="0" topLeftCell="A1">
      <selection activeCell="A3" sqref="A3"/>
    </sheetView>
  </sheetViews>
  <sheetFormatPr defaultColWidth="9.140625" defaultRowHeight="12.75"/>
  <cols>
    <col min="1" max="1" width="47.00390625" style="0" customWidth="1"/>
    <col min="2" max="2" width="9.421875" style="0" customWidth="1"/>
    <col min="3" max="3" width="9.28125" style="0" bestFit="1" customWidth="1"/>
    <col min="4" max="5" width="9.57421875" style="0" bestFit="1" customWidth="1"/>
    <col min="6" max="6" width="15.140625" style="0" bestFit="1" customWidth="1"/>
    <col min="7" max="7" width="9.57421875" style="0" bestFit="1" customWidth="1"/>
    <col min="8" max="8" width="11.28125" style="0" customWidth="1"/>
    <col min="9" max="9" width="12.421875" style="0" customWidth="1"/>
    <col min="10" max="10" width="10.7109375" style="0" customWidth="1"/>
  </cols>
  <sheetData>
    <row r="1" spans="1:8" ht="12.75">
      <c r="A1" s="2" t="s">
        <v>147</v>
      </c>
      <c r="F1" s="19"/>
      <c r="G1" s="19"/>
      <c r="H1" s="19"/>
    </row>
    <row r="2" spans="1:8" ht="12.75">
      <c r="A2" s="8" t="s">
        <v>153</v>
      </c>
      <c r="F2" s="78" t="s">
        <v>62</v>
      </c>
      <c r="G2" s="78" t="s">
        <v>63</v>
      </c>
      <c r="H2" s="19"/>
    </row>
    <row r="3" spans="6:10" ht="12.75">
      <c r="F3" s="20">
        <v>2006</v>
      </c>
      <c r="G3" s="20">
        <v>2009</v>
      </c>
      <c r="H3" s="20">
        <v>2009</v>
      </c>
      <c r="I3" s="12" t="s">
        <v>62</v>
      </c>
      <c r="J3" s="12" t="s">
        <v>63</v>
      </c>
    </row>
    <row r="4" spans="1:10" ht="12.75">
      <c r="A4" s="1" t="s">
        <v>0</v>
      </c>
      <c r="B4" s="1" t="s">
        <v>11</v>
      </c>
      <c r="C4" s="1" t="s">
        <v>12</v>
      </c>
      <c r="D4" s="1" t="s">
        <v>13</v>
      </c>
      <c r="F4" s="21" t="s">
        <v>66</v>
      </c>
      <c r="G4" s="21" t="s">
        <v>66</v>
      </c>
      <c r="H4" s="77" t="s">
        <v>142</v>
      </c>
      <c r="I4" s="13">
        <v>2006</v>
      </c>
      <c r="J4" s="13">
        <v>2009</v>
      </c>
    </row>
    <row r="5" spans="1:8" ht="12.75">
      <c r="A5" s="3" t="s">
        <v>18</v>
      </c>
      <c r="B5" s="1"/>
      <c r="C5" s="1"/>
      <c r="D5" s="1"/>
      <c r="F5" s="19"/>
      <c r="G5" s="19"/>
      <c r="H5" s="19"/>
    </row>
    <row r="6" spans="1:10" ht="12.75">
      <c r="A6" t="s">
        <v>1</v>
      </c>
      <c r="B6" s="10">
        <f>SUM(B7:B9)</f>
        <v>115</v>
      </c>
      <c r="D6" s="10">
        <f>SUM(D7:D9)</f>
        <v>15625</v>
      </c>
      <c r="F6" s="22">
        <f>SUM(F7:F9)</f>
        <v>126</v>
      </c>
      <c r="G6" s="22">
        <f>SUM(G7:G9)</f>
        <v>115</v>
      </c>
      <c r="H6" s="22">
        <f>SUM(H7:H9)</f>
        <v>15675</v>
      </c>
      <c r="I6">
        <v>15832</v>
      </c>
      <c r="J6">
        <v>15683</v>
      </c>
    </row>
    <row r="7" spans="1:8" ht="12.75">
      <c r="A7" t="s">
        <v>48</v>
      </c>
      <c r="B7" s="14">
        <v>70</v>
      </c>
      <c r="C7">
        <v>150</v>
      </c>
      <c r="D7" s="14">
        <f>B7*C7</f>
        <v>10500</v>
      </c>
      <c r="F7" s="19">
        <v>73</v>
      </c>
      <c r="G7">
        <v>72</v>
      </c>
      <c r="H7" s="19">
        <f>C7*G7</f>
        <v>10800</v>
      </c>
    </row>
    <row r="8" spans="1:8" ht="12.75">
      <c r="A8" t="s">
        <v>49</v>
      </c>
      <c r="B8" s="14">
        <v>25</v>
      </c>
      <c r="C8">
        <v>125</v>
      </c>
      <c r="D8" s="14">
        <f>B8*C8</f>
        <v>3125</v>
      </c>
      <c r="F8" s="19">
        <v>30</v>
      </c>
      <c r="G8">
        <v>23</v>
      </c>
      <c r="H8" s="19">
        <f>C8*G8</f>
        <v>2875</v>
      </c>
    </row>
    <row r="9" spans="1:8" ht="12.75">
      <c r="A9" t="s">
        <v>50</v>
      </c>
      <c r="B9" s="14">
        <v>20</v>
      </c>
      <c r="C9">
        <v>100</v>
      </c>
      <c r="D9" s="14">
        <f>B9*C9</f>
        <v>2000</v>
      </c>
      <c r="F9" s="19">
        <v>23</v>
      </c>
      <c r="G9">
        <v>20</v>
      </c>
      <c r="H9" s="19">
        <f>C9*G9</f>
        <v>2000</v>
      </c>
    </row>
    <row r="10" spans="1:10" ht="12.75">
      <c r="A10" t="s">
        <v>2</v>
      </c>
      <c r="B10">
        <v>5</v>
      </c>
      <c r="C10">
        <v>75</v>
      </c>
      <c r="D10">
        <f>B10*C10</f>
        <v>375</v>
      </c>
      <c r="F10" s="19">
        <v>5</v>
      </c>
      <c r="G10">
        <v>5</v>
      </c>
      <c r="H10" s="19">
        <f>C10*G10</f>
        <v>375</v>
      </c>
      <c r="I10">
        <v>300</v>
      </c>
      <c r="J10" s="17">
        <v>275</v>
      </c>
    </row>
    <row r="11" spans="1:10" ht="12.75">
      <c r="A11" t="s">
        <v>3</v>
      </c>
      <c r="B11">
        <v>15</v>
      </c>
      <c r="C11">
        <v>150</v>
      </c>
      <c r="D11">
        <f>B11*C11</f>
        <v>2250</v>
      </c>
      <c r="F11" s="19">
        <v>17</v>
      </c>
      <c r="G11">
        <v>15</v>
      </c>
      <c r="H11" s="19">
        <f>C11*G11</f>
        <v>2250</v>
      </c>
      <c r="I11">
        <v>675</v>
      </c>
      <c r="J11" s="17">
        <v>2700</v>
      </c>
    </row>
    <row r="12" spans="1:10" ht="12.75">
      <c r="A12" s="5" t="s">
        <v>25</v>
      </c>
      <c r="B12" s="11">
        <f>SUM(B7:B11)</f>
        <v>135</v>
      </c>
      <c r="E12" s="10">
        <f>SUM(D7:D11)</f>
        <v>18250</v>
      </c>
      <c r="F12" s="23">
        <f>SUM(F7:F11)</f>
        <v>148</v>
      </c>
      <c r="G12" s="23">
        <f>SUM(G7:G11)</f>
        <v>135</v>
      </c>
      <c r="H12" s="22">
        <f>SUM(H7:H11)</f>
        <v>18300</v>
      </c>
      <c r="I12" s="2">
        <f>SUM(I6:I11)</f>
        <v>16807</v>
      </c>
      <c r="J12" s="2">
        <f>SUM(J6:J11)</f>
        <v>18658</v>
      </c>
    </row>
    <row r="13" spans="6:8" ht="12.75">
      <c r="F13" s="19"/>
      <c r="G13" s="19"/>
      <c r="H13" s="19"/>
    </row>
    <row r="14" spans="1:8" ht="12.75">
      <c r="A14" s="4" t="s">
        <v>19</v>
      </c>
      <c r="F14" s="19"/>
      <c r="G14" s="19"/>
      <c r="H14" s="19"/>
    </row>
    <row r="15" spans="1:10" ht="12.75">
      <c r="A15" t="s">
        <v>20</v>
      </c>
      <c r="B15" s="10">
        <f>SUM(B16:B18)</f>
        <v>60</v>
      </c>
      <c r="D15" s="10">
        <f>SUM(D16:D18)</f>
        <v>6650</v>
      </c>
      <c r="E15" s="81" t="s">
        <v>143</v>
      </c>
      <c r="F15" s="22">
        <f>SUM(F16:F18)</f>
        <v>91</v>
      </c>
      <c r="G15" s="22">
        <f>SUM(G16:G18)</f>
        <v>53</v>
      </c>
      <c r="H15" s="22">
        <f>SUM(H16:H18)</f>
        <v>5820</v>
      </c>
      <c r="I15">
        <v>2551</v>
      </c>
      <c r="J15">
        <v>5580</v>
      </c>
    </row>
    <row r="16" spans="1:8" ht="12.75">
      <c r="A16" t="s">
        <v>51</v>
      </c>
      <c r="B16">
        <v>10</v>
      </c>
      <c r="C16">
        <v>115</v>
      </c>
      <c r="D16">
        <f>B16*C16</f>
        <v>1150</v>
      </c>
      <c r="E16" s="82">
        <v>80</v>
      </c>
      <c r="F16" s="19">
        <v>11</v>
      </c>
      <c r="G16">
        <v>7</v>
      </c>
      <c r="H16" s="19">
        <f>E16*G16</f>
        <v>560</v>
      </c>
    </row>
    <row r="17" spans="1:8" ht="12.75">
      <c r="A17" t="s">
        <v>52</v>
      </c>
      <c r="B17">
        <v>25</v>
      </c>
      <c r="C17">
        <v>130</v>
      </c>
      <c r="D17">
        <f>B17*C17</f>
        <v>3250</v>
      </c>
      <c r="E17" s="82">
        <v>130</v>
      </c>
      <c r="F17" s="19">
        <v>25</v>
      </c>
      <c r="G17">
        <v>28</v>
      </c>
      <c r="H17" s="19">
        <f>E17*G17</f>
        <v>3640</v>
      </c>
    </row>
    <row r="18" spans="1:8" ht="12.75">
      <c r="A18" s="43" t="s">
        <v>144</v>
      </c>
      <c r="B18">
        <v>25</v>
      </c>
      <c r="C18">
        <v>90</v>
      </c>
      <c r="D18">
        <v>2250</v>
      </c>
      <c r="E18" s="82">
        <v>90</v>
      </c>
      <c r="F18" s="19">
        <v>55</v>
      </c>
      <c r="G18">
        <v>18</v>
      </c>
      <c r="H18" s="19">
        <f>E18*G18</f>
        <v>1620</v>
      </c>
    </row>
    <row r="19" spans="1:8" ht="12.75">
      <c r="A19" s="43" t="s">
        <v>146</v>
      </c>
      <c r="B19">
        <v>25</v>
      </c>
      <c r="C19">
        <v>35</v>
      </c>
      <c r="D19">
        <f>B19*C19</f>
        <v>875</v>
      </c>
      <c r="E19" s="82">
        <v>35</v>
      </c>
      <c r="F19" s="19">
        <v>40</v>
      </c>
      <c r="G19">
        <v>25</v>
      </c>
      <c r="H19" s="19">
        <f>E19*G19</f>
        <v>875</v>
      </c>
    </row>
    <row r="20" spans="1:10" ht="12.75">
      <c r="A20" s="43" t="s">
        <v>145</v>
      </c>
      <c r="D20" s="17">
        <v>2000</v>
      </c>
      <c r="F20" s="19"/>
      <c r="G20" s="19"/>
      <c r="H20" s="19"/>
      <c r="I20">
        <v>8778</v>
      </c>
      <c r="J20">
        <v>3449</v>
      </c>
    </row>
    <row r="21" spans="1:10" ht="12.75">
      <c r="A21" s="5" t="s">
        <v>26</v>
      </c>
      <c r="B21" s="11">
        <f>SUM(B16:B20)</f>
        <v>85</v>
      </c>
      <c r="E21" s="14">
        <f>SUM(D16:D20)</f>
        <v>9525</v>
      </c>
      <c r="F21" s="19"/>
      <c r="G21" s="19"/>
      <c r="H21" s="22">
        <f>SUM(H16:H20)</f>
        <v>6695</v>
      </c>
      <c r="I21" s="2">
        <f>SUM(I15:I20)</f>
        <v>11329</v>
      </c>
      <c r="J21" s="2">
        <f>SUM(J15:J20)</f>
        <v>9029</v>
      </c>
    </row>
    <row r="22" spans="6:8" ht="12.75">
      <c r="F22" s="19"/>
      <c r="G22" s="25"/>
      <c r="H22" s="19"/>
    </row>
    <row r="23" spans="1:8" ht="12.75">
      <c r="A23" s="4" t="s">
        <v>4</v>
      </c>
      <c r="E23" s="81" t="s">
        <v>143</v>
      </c>
      <c r="F23" s="19"/>
      <c r="G23" s="21"/>
      <c r="H23" s="19"/>
    </row>
    <row r="24" spans="1:8" ht="12.75">
      <c r="A24" t="s">
        <v>54</v>
      </c>
      <c r="B24" s="79">
        <v>30</v>
      </c>
      <c r="C24">
        <v>445</v>
      </c>
      <c r="D24" s="10">
        <f>B24*C24</f>
        <v>13350</v>
      </c>
      <c r="E24" s="82">
        <v>445</v>
      </c>
      <c r="F24" s="22">
        <v>53</v>
      </c>
      <c r="G24" s="79">
        <v>34</v>
      </c>
      <c r="H24" s="19">
        <f>E24*G24</f>
        <v>15130</v>
      </c>
    </row>
    <row r="25" spans="1:8" ht="12.75">
      <c r="A25" t="s">
        <v>55</v>
      </c>
      <c r="B25">
        <v>10</v>
      </c>
      <c r="C25">
        <v>695</v>
      </c>
      <c r="D25" s="10">
        <f>B25*C25</f>
        <v>6950</v>
      </c>
      <c r="E25" s="82">
        <v>695</v>
      </c>
      <c r="F25" s="22"/>
      <c r="G25">
        <v>11</v>
      </c>
      <c r="H25" s="19">
        <f>E25*G25</f>
        <v>7645</v>
      </c>
    </row>
    <row r="26" spans="1:10" ht="12.75">
      <c r="A26" s="5" t="s">
        <v>27</v>
      </c>
      <c r="B26" s="16">
        <f>B24+B25</f>
        <v>40</v>
      </c>
      <c r="E26" s="80">
        <f>SUM(D24:D25)</f>
        <v>20300</v>
      </c>
      <c r="F26" s="22"/>
      <c r="G26" s="22">
        <f>G24+G25</f>
        <v>45</v>
      </c>
      <c r="H26" s="22">
        <f>H24+H25</f>
        <v>22775</v>
      </c>
      <c r="I26" s="2">
        <v>21861</v>
      </c>
      <c r="J26" s="2">
        <v>22278</v>
      </c>
    </row>
    <row r="27" spans="6:8" ht="12.75">
      <c r="F27" s="19"/>
      <c r="G27" s="20">
        <v>2009</v>
      </c>
      <c r="H27" s="19"/>
    </row>
    <row r="28" spans="1:8" ht="12.75">
      <c r="A28" s="4" t="s">
        <v>5</v>
      </c>
      <c r="F28" s="19"/>
      <c r="G28" s="21"/>
      <c r="H28" s="19"/>
    </row>
    <row r="29" spans="1:8" ht="12.75">
      <c r="A29" t="s">
        <v>56</v>
      </c>
      <c r="B29">
        <v>0</v>
      </c>
      <c r="C29">
        <v>1250</v>
      </c>
      <c r="D29">
        <f>B29*C29</f>
        <v>0</v>
      </c>
      <c r="F29" s="19">
        <v>0</v>
      </c>
      <c r="G29" s="19">
        <v>1250</v>
      </c>
      <c r="H29" s="19">
        <f>F29*G29</f>
        <v>0</v>
      </c>
    </row>
    <row r="30" spans="1:8" ht="12.75">
      <c r="A30" t="s">
        <v>57</v>
      </c>
      <c r="B30" s="17">
        <v>1</v>
      </c>
      <c r="C30">
        <v>950</v>
      </c>
      <c r="D30">
        <f>B30*C30</f>
        <v>950</v>
      </c>
      <c r="F30" s="19">
        <v>0</v>
      </c>
      <c r="G30" s="19">
        <v>950</v>
      </c>
      <c r="H30" s="19">
        <f>F30*G30</f>
        <v>0</v>
      </c>
    </row>
    <row r="31" spans="1:8" ht="12.75">
      <c r="A31" t="s">
        <v>58</v>
      </c>
      <c r="B31" s="18">
        <v>1</v>
      </c>
      <c r="C31">
        <v>750</v>
      </c>
      <c r="D31">
        <f>B31*C31</f>
        <v>750</v>
      </c>
      <c r="F31" s="19">
        <v>1</v>
      </c>
      <c r="G31" s="19">
        <v>750</v>
      </c>
      <c r="H31" s="19">
        <f>F31*G31</f>
        <v>750</v>
      </c>
    </row>
    <row r="32" spans="1:8" ht="12.75">
      <c r="A32" t="s">
        <v>9</v>
      </c>
      <c r="B32" s="37">
        <v>1</v>
      </c>
      <c r="C32">
        <v>500</v>
      </c>
      <c r="D32">
        <f>B32*C32</f>
        <v>500</v>
      </c>
      <c r="F32" s="19">
        <v>1</v>
      </c>
      <c r="G32" s="19">
        <v>500</v>
      </c>
      <c r="H32" s="19">
        <f>F32*G32</f>
        <v>500</v>
      </c>
    </row>
    <row r="33" spans="1:8" ht="12.75">
      <c r="A33" s="43" t="s">
        <v>148</v>
      </c>
      <c r="B33" s="37">
        <v>8</v>
      </c>
      <c r="C33">
        <v>225</v>
      </c>
      <c r="D33">
        <f>B33*C33</f>
        <v>1800</v>
      </c>
      <c r="F33" s="19">
        <v>8</v>
      </c>
      <c r="G33" s="19">
        <v>185</v>
      </c>
      <c r="H33" s="19">
        <f>F33*G33</f>
        <v>1480</v>
      </c>
    </row>
    <row r="34" spans="1:8" ht="12.75">
      <c r="A34" t="s">
        <v>44</v>
      </c>
      <c r="B34" s="15">
        <v>18</v>
      </c>
      <c r="D34" s="15">
        <v>18000</v>
      </c>
      <c r="F34" s="19">
        <v>18</v>
      </c>
      <c r="G34" s="19"/>
      <c r="H34" s="19">
        <v>18000</v>
      </c>
    </row>
    <row r="35" spans="1:10" ht="12.75">
      <c r="A35" s="5" t="s">
        <v>28</v>
      </c>
      <c r="B35" s="7">
        <f>SUM(B29:B34)</f>
        <v>29</v>
      </c>
      <c r="E35" s="83">
        <f>SUM(D29:D34)</f>
        <v>22000</v>
      </c>
      <c r="F35" s="23">
        <f>SUM(F29:F34)</f>
        <v>28</v>
      </c>
      <c r="G35" s="19"/>
      <c r="H35" s="12">
        <f>SUM(H29:H34)</f>
        <v>20730</v>
      </c>
      <c r="I35" s="2">
        <v>22075</v>
      </c>
      <c r="J35" s="2">
        <v>22120</v>
      </c>
    </row>
    <row r="36" spans="6:8" ht="12.75">
      <c r="F36" s="19"/>
      <c r="G36" s="20">
        <v>2009</v>
      </c>
      <c r="H36" s="19"/>
    </row>
    <row r="37" spans="1:8" ht="12.75">
      <c r="A37" s="4" t="s">
        <v>22</v>
      </c>
      <c r="F37" s="19">
        <v>1</v>
      </c>
      <c r="G37" s="86">
        <v>350</v>
      </c>
      <c r="H37" s="26">
        <f>F37*G37</f>
        <v>350</v>
      </c>
    </row>
    <row r="38" spans="1:8" ht="12.75">
      <c r="A38" t="s">
        <v>23</v>
      </c>
      <c r="B38" s="18">
        <v>2</v>
      </c>
      <c r="C38" s="37">
        <v>200</v>
      </c>
      <c r="D38">
        <f>B38*C38</f>
        <v>400</v>
      </c>
      <c r="F38" s="26">
        <v>1</v>
      </c>
      <c r="G38" s="19">
        <v>200</v>
      </c>
      <c r="H38" s="26">
        <f>F38*G38</f>
        <v>200</v>
      </c>
    </row>
    <row r="39" spans="1:8" ht="12.75">
      <c r="A39" t="s">
        <v>24</v>
      </c>
      <c r="B39" s="18">
        <v>2</v>
      </c>
      <c r="C39" s="37">
        <v>100</v>
      </c>
      <c r="D39">
        <f>B39*C39</f>
        <v>200</v>
      </c>
      <c r="F39" s="19">
        <v>3</v>
      </c>
      <c r="G39" s="19">
        <v>100</v>
      </c>
      <c r="H39" s="27">
        <f>F39*G39</f>
        <v>300</v>
      </c>
    </row>
    <row r="40" spans="1:9" ht="12.75">
      <c r="A40" s="5" t="s">
        <v>29</v>
      </c>
      <c r="E40" s="79">
        <f>SUM(D38:D39)</f>
        <v>600</v>
      </c>
      <c r="F40" s="19"/>
      <c r="G40" s="19"/>
      <c r="H40" s="28">
        <f>SUM(H37:H39)</f>
        <v>850</v>
      </c>
      <c r="I40" t="s">
        <v>65</v>
      </c>
    </row>
    <row r="41" spans="1:8" ht="12.75">
      <c r="A41" s="5" t="s">
        <v>67</v>
      </c>
      <c r="E41" s="80">
        <f>E35+E40</f>
        <v>22600</v>
      </c>
      <c r="F41" s="19"/>
      <c r="G41" s="19"/>
      <c r="H41" s="22">
        <f>H35+H40</f>
        <v>21580</v>
      </c>
    </row>
    <row r="42" spans="1:10" ht="12.75">
      <c r="A42" s="85" t="s">
        <v>35</v>
      </c>
      <c r="C42" s="49" t="s">
        <v>149</v>
      </c>
      <c r="D42" s="67"/>
      <c r="E42" s="67"/>
      <c r="F42" s="98">
        <f>E12+E21+E26+E35+E40</f>
        <v>70675</v>
      </c>
      <c r="G42" s="19"/>
      <c r="H42" s="92">
        <f>H12+H21+H26+H35+H40</f>
        <v>69350</v>
      </c>
      <c r="I42" s="10">
        <f>I12+I21+I26+I35</f>
        <v>72072</v>
      </c>
      <c r="J42" s="10">
        <f>J12+J21+J26+J35</f>
        <v>72085</v>
      </c>
    </row>
    <row r="43" spans="3:8" ht="12.75">
      <c r="C43" s="84">
        <v>2010</v>
      </c>
      <c r="D43" s="2" t="s">
        <v>137</v>
      </c>
      <c r="F43" s="29">
        <v>68435</v>
      </c>
      <c r="G43" s="91"/>
      <c r="H43" s="88" t="s">
        <v>63</v>
      </c>
    </row>
    <row r="44" spans="1:8" ht="12.75">
      <c r="A44" s="1" t="s">
        <v>6</v>
      </c>
      <c r="F44" s="19"/>
      <c r="G44" s="91"/>
      <c r="H44" s="87">
        <v>2009</v>
      </c>
    </row>
    <row r="45" spans="1:8" ht="12.75">
      <c r="A45" s="4" t="s">
        <v>14</v>
      </c>
      <c r="F45" s="19"/>
      <c r="G45" s="91"/>
      <c r="H45" s="89" t="s">
        <v>38</v>
      </c>
    </row>
    <row r="46" spans="1:8" ht="12.75">
      <c r="A46" t="s">
        <v>16</v>
      </c>
      <c r="C46" s="38">
        <v>5500</v>
      </c>
      <c r="F46" s="19"/>
      <c r="G46" s="19"/>
      <c r="H46" s="19"/>
    </row>
    <row r="47" spans="1:10" ht="12.75">
      <c r="A47" t="s">
        <v>15</v>
      </c>
      <c r="C47">
        <v>2000</v>
      </c>
      <c r="F47" s="19"/>
      <c r="G47" s="19"/>
      <c r="H47" s="19"/>
      <c r="I47" s="12" t="s">
        <v>62</v>
      </c>
      <c r="J47" s="12" t="s">
        <v>63</v>
      </c>
    </row>
    <row r="48" spans="1:10" ht="12.75">
      <c r="A48" t="s">
        <v>17</v>
      </c>
      <c r="C48" s="38">
        <v>500</v>
      </c>
      <c r="F48" s="19"/>
      <c r="G48" s="19"/>
      <c r="H48" s="19"/>
      <c r="I48" s="13">
        <v>2006</v>
      </c>
      <c r="J48" s="13">
        <v>2009</v>
      </c>
    </row>
    <row r="49" spans="1:10" ht="12.75">
      <c r="A49" s="5" t="s">
        <v>30</v>
      </c>
      <c r="D49">
        <f>SUM(C46:C48)</f>
        <v>8000</v>
      </c>
      <c r="F49" s="19"/>
      <c r="G49" s="19"/>
      <c r="H49" s="19">
        <v>7998</v>
      </c>
      <c r="I49">
        <v>7705</v>
      </c>
      <c r="J49" s="17">
        <v>7998</v>
      </c>
    </row>
    <row r="50" spans="1:10" ht="12.75">
      <c r="A50" s="5"/>
      <c r="F50" s="19"/>
      <c r="G50" s="19"/>
      <c r="H50" s="19"/>
      <c r="J50" s="17"/>
    </row>
    <row r="51" spans="1:10" ht="12.75">
      <c r="A51" s="5" t="s">
        <v>42</v>
      </c>
      <c r="D51" s="38">
        <v>5000</v>
      </c>
      <c r="F51" s="90" t="s">
        <v>150</v>
      </c>
      <c r="G51" s="91"/>
      <c r="H51" s="24">
        <v>5170</v>
      </c>
      <c r="I51">
        <v>3940</v>
      </c>
      <c r="J51" s="94">
        <v>5170</v>
      </c>
    </row>
    <row r="52" spans="1:10" ht="12.75">
      <c r="A52" s="5"/>
      <c r="F52" s="19"/>
      <c r="G52" s="19"/>
      <c r="H52" s="19"/>
      <c r="J52" s="17"/>
    </row>
    <row r="53" spans="1:10" ht="12.75">
      <c r="A53" s="5" t="s">
        <v>43</v>
      </c>
      <c r="D53">
        <v>3000</v>
      </c>
      <c r="F53" s="19"/>
      <c r="G53" s="19"/>
      <c r="H53" s="19">
        <v>2985</v>
      </c>
      <c r="I53">
        <v>2880</v>
      </c>
      <c r="J53" s="17">
        <v>2985</v>
      </c>
    </row>
    <row r="54" spans="1:10" ht="12.75">
      <c r="A54" s="5"/>
      <c r="C54" s="12"/>
      <c r="F54" s="19"/>
      <c r="G54" s="19"/>
      <c r="H54" s="19"/>
      <c r="J54" s="17"/>
    </row>
    <row r="55" spans="1:10" ht="12.75">
      <c r="A55" s="5" t="s">
        <v>31</v>
      </c>
      <c r="B55" s="17">
        <v>45</v>
      </c>
      <c r="C55" s="96">
        <v>40</v>
      </c>
      <c r="D55" s="17">
        <f>B55*C55</f>
        <v>1800</v>
      </c>
      <c r="F55" s="19"/>
      <c r="G55" s="19"/>
      <c r="H55" s="24">
        <v>3230</v>
      </c>
      <c r="I55">
        <v>3030</v>
      </c>
      <c r="J55" s="94">
        <v>3230</v>
      </c>
    </row>
    <row r="56" spans="1:10" ht="12.75">
      <c r="A56" s="5"/>
      <c r="F56" s="19"/>
      <c r="G56" s="19"/>
      <c r="H56" s="19"/>
      <c r="J56" s="17"/>
    </row>
    <row r="57" spans="1:10" ht="12.75">
      <c r="A57" s="5" t="s">
        <v>32</v>
      </c>
      <c r="D57" s="39">
        <v>30000</v>
      </c>
      <c r="F57" s="90" t="s">
        <v>151</v>
      </c>
      <c r="G57" s="19"/>
      <c r="H57" s="19">
        <v>29935</v>
      </c>
      <c r="I57">
        <v>29820</v>
      </c>
      <c r="J57" s="17">
        <v>29935</v>
      </c>
    </row>
    <row r="58" spans="1:10" ht="12.75">
      <c r="A58" s="5"/>
      <c r="F58" s="19"/>
      <c r="G58" s="19"/>
      <c r="H58" s="19"/>
      <c r="J58" s="17"/>
    </row>
    <row r="59" spans="1:10" ht="12.75">
      <c r="A59" s="5" t="s">
        <v>33</v>
      </c>
      <c r="D59" s="17">
        <v>5000</v>
      </c>
      <c r="F59" s="19"/>
      <c r="G59" s="19"/>
      <c r="H59" s="24">
        <v>5183</v>
      </c>
      <c r="I59">
        <v>4169</v>
      </c>
      <c r="J59" s="94">
        <v>5183</v>
      </c>
    </row>
    <row r="60" spans="1:10" ht="12.75">
      <c r="A60" s="5"/>
      <c r="F60" s="19"/>
      <c r="G60" s="19"/>
      <c r="H60" s="19"/>
      <c r="J60" s="17"/>
    </row>
    <row r="61" spans="1:10" ht="12.75">
      <c r="A61" s="5" t="s">
        <v>34</v>
      </c>
      <c r="D61">
        <v>1500</v>
      </c>
      <c r="F61" s="19"/>
      <c r="G61" s="19"/>
      <c r="H61" s="19">
        <v>880</v>
      </c>
      <c r="I61">
        <v>2497</v>
      </c>
      <c r="J61" s="17">
        <v>880</v>
      </c>
    </row>
    <row r="62" spans="6:10" ht="12.75">
      <c r="F62" s="19"/>
      <c r="G62" s="19"/>
      <c r="H62" s="19"/>
      <c r="J62" s="17"/>
    </row>
    <row r="63" spans="1:10" ht="12.75">
      <c r="A63" s="5" t="s">
        <v>40</v>
      </c>
      <c r="D63" s="17">
        <v>0</v>
      </c>
      <c r="F63" s="19"/>
      <c r="G63" s="19"/>
      <c r="H63" s="19">
        <v>8936</v>
      </c>
      <c r="I63">
        <v>8649</v>
      </c>
      <c r="J63" s="17">
        <v>8936</v>
      </c>
    </row>
    <row r="64" spans="6:10" ht="12.75">
      <c r="F64" s="19"/>
      <c r="G64" s="19"/>
      <c r="H64" s="19"/>
      <c r="J64" s="17"/>
    </row>
    <row r="65" spans="1:10" ht="12.75">
      <c r="A65" s="85" t="s">
        <v>36</v>
      </c>
      <c r="C65" s="49" t="s">
        <v>149</v>
      </c>
      <c r="D65" s="67"/>
      <c r="E65" s="67"/>
      <c r="F65" s="98">
        <f>SUM(D49:D63)</f>
        <v>54300</v>
      </c>
      <c r="G65" s="19"/>
      <c r="H65" s="22">
        <f>SUM(H49:H63)</f>
        <v>64317</v>
      </c>
      <c r="I65" s="10">
        <f>SUM(I49:I63)</f>
        <v>62690</v>
      </c>
      <c r="J65" s="16">
        <f>SUM(J49:J63)</f>
        <v>64317</v>
      </c>
    </row>
    <row r="66" spans="3:10" ht="12.75">
      <c r="C66" s="2">
        <v>2010</v>
      </c>
      <c r="D66" s="2" t="s">
        <v>137</v>
      </c>
      <c r="F66" s="29">
        <v>63075</v>
      </c>
      <c r="G66" s="19">
        <f>F66-F65</f>
        <v>8775</v>
      </c>
      <c r="H66" s="19"/>
      <c r="J66" s="17"/>
    </row>
    <row r="67" spans="1:10" ht="12.75">
      <c r="A67" s="95" t="s">
        <v>37</v>
      </c>
      <c r="C67" s="49" t="s">
        <v>149</v>
      </c>
      <c r="D67" s="67"/>
      <c r="E67" s="67"/>
      <c r="F67" s="65">
        <f>F42-F65</f>
        <v>16375</v>
      </c>
      <c r="G67" s="19"/>
      <c r="H67" s="93">
        <f>H42-H65</f>
        <v>5033</v>
      </c>
      <c r="I67" s="14">
        <f>I42-I65</f>
        <v>9382</v>
      </c>
      <c r="J67" s="14">
        <f>J42-J65</f>
        <v>7768</v>
      </c>
    </row>
    <row r="68" spans="3:6" ht="12.75">
      <c r="C68" s="2">
        <v>2010</v>
      </c>
      <c r="D68" s="2" t="s">
        <v>137</v>
      </c>
      <c r="F68" s="2">
        <f>F43-F66</f>
        <v>5360</v>
      </c>
    </row>
    <row r="69" spans="3:6" ht="12.75">
      <c r="C69" s="44">
        <v>2011</v>
      </c>
      <c r="D69" s="44" t="s">
        <v>152</v>
      </c>
      <c r="E69" s="97"/>
      <c r="F69" s="44">
        <f>F67-F68</f>
        <v>11015</v>
      </c>
    </row>
  </sheetData>
  <sheetProtection/>
  <printOptions gridLines="1"/>
  <pageMargins left="0.7" right="0.7" top="0.75" bottom="0.75" header="0.3" footer="0.3"/>
  <pageSetup horizontalDpi="600" verticalDpi="600" orientation="landscape" scale="6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Insurance Agent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J. Merrill</dc:creator>
  <cp:keywords/>
  <dc:description/>
  <cp:lastModifiedBy>Carol McClelland</cp:lastModifiedBy>
  <cp:lastPrinted>2016-08-17T21:22:37Z</cp:lastPrinted>
  <dcterms:created xsi:type="dcterms:W3CDTF">2000-08-11T13:40:41Z</dcterms:created>
  <dcterms:modified xsi:type="dcterms:W3CDTF">2017-03-07T16:48:51Z</dcterms:modified>
  <cp:category/>
  <cp:version/>
  <cp:contentType/>
  <cp:contentStatus/>
</cp:coreProperties>
</file>